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75" windowWidth="15255" windowHeight="7935" firstSheet="13" activeTab="13"/>
  </bookViews>
  <sheets>
    <sheet name="TOÀN KHÓA (3)" sheetId="21" r:id="rId1"/>
    <sheet name="tphk1" sheetId="1" r:id="rId2"/>
    <sheet name="TKHK1" sheetId="3" r:id="rId3"/>
    <sheet name="tphk2" sheetId="4" r:id="rId4"/>
    <sheet name="TKHK2" sheetId="5" r:id="rId5"/>
    <sheet name="hb" sheetId="7" r:id="rId6"/>
    <sheet name="tphk3" sheetId="8" r:id="rId7"/>
    <sheet name="tkhk3" sheetId="9" r:id="rId8"/>
    <sheet name="tphk4" sheetId="10" r:id="rId9"/>
    <sheet name="TKHK4" sheetId="11" r:id="rId10"/>
    <sheet name="học bổng &gt;7.0" sheetId="12" r:id="rId11"/>
    <sheet name="cả năm" sheetId="13" r:id="rId12"/>
    <sheet name="tphk5" sheetId="14" r:id="rId13"/>
    <sheet name="danh sách làm QĐ" sheetId="25" r:id="rId14"/>
  </sheets>
  <calcPr calcId="124519"/>
</workbook>
</file>

<file path=xl/calcChain.xml><?xml version="1.0" encoding="utf-8"?>
<calcChain xmlns="http://schemas.openxmlformats.org/spreadsheetml/2006/main">
  <c r="G27" i="21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F27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AC6"/>
  <c r="AB6"/>
  <c r="R6"/>
  <c r="Q6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AE6" l="1"/>
  <c r="N568" i="1" l="1"/>
  <c r="M568"/>
  <c r="M177" l="1"/>
  <c r="M669"/>
  <c r="M489" l="1"/>
  <c r="O489"/>
  <c r="O240" i="4"/>
  <c r="M240"/>
  <c r="O289" i="1" l="1"/>
  <c r="P153" i="10"/>
  <c r="P139"/>
  <c r="N139"/>
  <c r="P138"/>
  <c r="N138"/>
  <c r="P177"/>
  <c r="P45" i="14"/>
  <c r="N45"/>
  <c r="P145" i="10" l="1"/>
  <c r="P183" i="14" l="1"/>
  <c r="N183"/>
  <c r="P182"/>
  <c r="N182"/>
  <c r="N121"/>
  <c r="P121" s="1"/>
  <c r="N120"/>
  <c r="P120" s="1"/>
  <c r="P59"/>
  <c r="N59"/>
  <c r="H52" i="11"/>
  <c r="H53"/>
  <c r="H54"/>
  <c r="H55"/>
  <c r="H56"/>
  <c r="H58"/>
  <c r="G52"/>
  <c r="G53"/>
  <c r="G54"/>
  <c r="G55"/>
  <c r="G56"/>
  <c r="G57"/>
  <c r="G58"/>
  <c r="F52"/>
  <c r="F53"/>
  <c r="F54"/>
  <c r="F55"/>
  <c r="F56"/>
  <c r="F57"/>
  <c r="N185" i="10"/>
  <c r="P185" s="1"/>
  <c r="N186"/>
  <c r="P186" s="1"/>
  <c r="N187"/>
  <c r="N188"/>
  <c r="P188" s="1"/>
  <c r="H57" i="11" s="1"/>
  <c r="N189" i="10"/>
  <c r="P189" s="1"/>
  <c r="I57" i="9"/>
  <c r="I58"/>
  <c r="H57"/>
  <c r="H58"/>
  <c r="G57"/>
  <c r="G58"/>
  <c r="F57"/>
  <c r="F58"/>
  <c r="P121" i="8"/>
  <c r="N121"/>
  <c r="P60"/>
  <c r="N60"/>
  <c r="I51" i="5"/>
  <c r="I52"/>
  <c r="I53"/>
  <c r="J53" s="1"/>
  <c r="K53" s="1"/>
  <c r="K54"/>
  <c r="K55"/>
  <c r="K56"/>
  <c r="J54"/>
  <c r="J55"/>
  <c r="J56"/>
  <c r="I54"/>
  <c r="I55"/>
  <c r="I56"/>
  <c r="H53"/>
  <c r="H54"/>
  <c r="H55"/>
  <c r="H56"/>
  <c r="G53"/>
  <c r="G54"/>
  <c r="G55"/>
  <c r="G56"/>
  <c r="F53"/>
  <c r="F54"/>
  <c r="F55"/>
  <c r="F56"/>
  <c r="M118" i="4"/>
  <c r="O118" s="1"/>
  <c r="M56"/>
  <c r="O56" s="1"/>
  <c r="Q54" i="3"/>
  <c r="Q55"/>
  <c r="Q56"/>
  <c r="Q57"/>
  <c r="P54"/>
  <c r="P55"/>
  <c r="P56"/>
  <c r="P57"/>
  <c r="O54"/>
  <c r="O55"/>
  <c r="O56"/>
  <c r="O57"/>
  <c r="N54"/>
  <c r="N55"/>
  <c r="N56"/>
  <c r="N57"/>
  <c r="M53"/>
  <c r="M54"/>
  <c r="M55"/>
  <c r="M56"/>
  <c r="M57"/>
  <c r="L54"/>
  <c r="L55"/>
  <c r="L56"/>
  <c r="L57"/>
  <c r="K53"/>
  <c r="K54"/>
  <c r="K55"/>
  <c r="K56"/>
  <c r="K57"/>
  <c r="I57"/>
  <c r="J53"/>
  <c r="J54"/>
  <c r="J55"/>
  <c r="J56"/>
  <c r="J57"/>
  <c r="I53"/>
  <c r="I54"/>
  <c r="I55"/>
  <c r="I56"/>
  <c r="H54"/>
  <c r="H55"/>
  <c r="H56"/>
  <c r="H57"/>
  <c r="G53"/>
  <c r="G54"/>
  <c r="G55"/>
  <c r="G56"/>
  <c r="G57"/>
  <c r="F53"/>
  <c r="F54"/>
  <c r="F55"/>
  <c r="F56"/>
  <c r="F57"/>
  <c r="M671" i="1"/>
  <c r="O428"/>
  <c r="O430"/>
  <c r="O431"/>
  <c r="M428"/>
  <c r="M429"/>
  <c r="O429" s="1"/>
  <c r="M430"/>
  <c r="M431"/>
  <c r="M427"/>
  <c r="O427" s="1"/>
  <c r="L53" i="3" s="1"/>
  <c r="M364" i="1"/>
  <c r="M240"/>
  <c r="M239"/>
  <c r="M119"/>
  <c r="M118"/>
  <c r="M58"/>
  <c r="M57"/>
  <c r="I57" i="11" l="1"/>
  <c r="J57" s="1"/>
  <c r="I56"/>
  <c r="J56" s="1"/>
  <c r="I55"/>
  <c r="J55" s="1"/>
  <c r="K6" l="1"/>
  <c r="P77" i="8" l="1"/>
  <c r="N77"/>
  <c r="O134" i="4" l="1"/>
  <c r="H53" i="9" l="1"/>
  <c r="H54"/>
  <c r="H55"/>
  <c r="H56"/>
  <c r="G53"/>
  <c r="G54"/>
  <c r="G55"/>
  <c r="G56"/>
  <c r="F53"/>
  <c r="F54"/>
  <c r="F55"/>
  <c r="F56"/>
  <c r="H52" i="5"/>
  <c r="G52"/>
  <c r="F52"/>
  <c r="J52" l="1"/>
  <c r="K52" s="1"/>
  <c r="O669" i="1"/>
  <c r="O53" i="3" s="1"/>
  <c r="O671" i="1"/>
  <c r="O568"/>
  <c r="N53" i="3" s="1"/>
  <c r="O569" i="1"/>
  <c r="O570"/>
  <c r="O364"/>
  <c r="O366"/>
  <c r="O304"/>
  <c r="O239"/>
  <c r="O241"/>
  <c r="O177"/>
  <c r="H53" i="3" s="1"/>
  <c r="O178" i="1"/>
  <c r="O179"/>
  <c r="O118"/>
  <c r="O119"/>
  <c r="O57"/>
  <c r="O58"/>
  <c r="P53" i="3" l="1"/>
  <c r="Q53" s="1"/>
  <c r="P112" i="8"/>
  <c r="N112"/>
  <c r="M302" i="1"/>
  <c r="O302" s="1"/>
  <c r="M670"/>
  <c r="O670" s="1"/>
  <c r="M180" i="4"/>
  <c r="O180"/>
  <c r="M56" i="1"/>
  <c r="O56" s="1"/>
  <c r="O117" i="4"/>
  <c r="O113"/>
  <c r="N114" i="10"/>
  <c r="P114" s="1"/>
  <c r="N55"/>
  <c r="P55" s="1"/>
  <c r="N51"/>
  <c r="P51" s="1"/>
  <c r="M117" i="1"/>
  <c r="O117" s="1"/>
  <c r="N179" i="14" l="1"/>
  <c r="P179" s="1"/>
  <c r="N178"/>
  <c r="P178" s="1"/>
  <c r="N177"/>
  <c r="P177" s="1"/>
  <c r="N175"/>
  <c r="P175" s="1"/>
  <c r="N174"/>
  <c r="P174" s="1"/>
  <c r="N173"/>
  <c r="P173" s="1"/>
  <c r="N172"/>
  <c r="P172" s="1"/>
  <c r="N171"/>
  <c r="P171" s="1"/>
  <c r="N170"/>
  <c r="P170" s="1"/>
  <c r="N168"/>
  <c r="P168" s="1"/>
  <c r="N167"/>
  <c r="P167" s="1"/>
  <c r="N166"/>
  <c r="P166" s="1"/>
  <c r="N163"/>
  <c r="P163" s="1"/>
  <c r="N162"/>
  <c r="P162" s="1"/>
  <c r="N161"/>
  <c r="P161" s="1"/>
  <c r="N160"/>
  <c r="P160" s="1"/>
  <c r="N158"/>
  <c r="P158" s="1"/>
  <c r="N157"/>
  <c r="P157" s="1"/>
  <c r="N156"/>
  <c r="P156" s="1"/>
  <c r="N155"/>
  <c r="P155" s="1"/>
  <c r="N154"/>
  <c r="P154" s="1"/>
  <c r="N153"/>
  <c r="P153" s="1"/>
  <c r="N148"/>
  <c r="P148" s="1"/>
  <c r="N147"/>
  <c r="P147" s="1"/>
  <c r="N145"/>
  <c r="P145" s="1"/>
  <c r="N144"/>
  <c r="P144" s="1"/>
  <c r="N141"/>
  <c r="P141" s="1"/>
  <c r="N139"/>
  <c r="P139" s="1"/>
  <c r="N138"/>
  <c r="P138" s="1"/>
  <c r="N137"/>
  <c r="P137" s="1"/>
  <c r="N135"/>
  <c r="P135" s="1"/>
  <c r="N134"/>
  <c r="P134" s="1"/>
  <c r="N133"/>
  <c r="P133" s="1"/>
  <c r="N132"/>
  <c r="P132" s="1"/>
  <c r="N131"/>
  <c r="P131" s="1"/>
  <c r="N118"/>
  <c r="P118" s="1"/>
  <c r="N117"/>
  <c r="P117" s="1"/>
  <c r="N116"/>
  <c r="P116" s="1"/>
  <c r="N115"/>
  <c r="P115" s="1"/>
  <c r="N113"/>
  <c r="P113" s="1"/>
  <c r="N112"/>
  <c r="P112" s="1"/>
  <c r="N111"/>
  <c r="P111" s="1"/>
  <c r="N110"/>
  <c r="P110" s="1"/>
  <c r="N109"/>
  <c r="P109" s="1"/>
  <c r="N108"/>
  <c r="P108" s="1"/>
  <c r="N106"/>
  <c r="P106" s="1"/>
  <c r="N105"/>
  <c r="P105" s="1"/>
  <c r="N104"/>
  <c r="P104" s="1"/>
  <c r="N101"/>
  <c r="P101" s="1"/>
  <c r="N100"/>
  <c r="P100" s="1"/>
  <c r="N99"/>
  <c r="P99" s="1"/>
  <c r="N98"/>
  <c r="P98" s="1"/>
  <c r="N96"/>
  <c r="P96" s="1"/>
  <c r="N95"/>
  <c r="P95" s="1"/>
  <c r="N94"/>
  <c r="P94" s="1"/>
  <c r="N93"/>
  <c r="P93" s="1"/>
  <c r="N92"/>
  <c r="P92" s="1"/>
  <c r="N91"/>
  <c r="P91" s="1"/>
  <c r="N86"/>
  <c r="P86" s="1"/>
  <c r="N85"/>
  <c r="P85" s="1"/>
  <c r="N83"/>
  <c r="P83" s="1"/>
  <c r="N82"/>
  <c r="P82" s="1"/>
  <c r="N79"/>
  <c r="P79" s="1"/>
  <c r="N77"/>
  <c r="P77" s="1"/>
  <c r="N76"/>
  <c r="P76" s="1"/>
  <c r="N75"/>
  <c r="P75" s="1"/>
  <c r="N73"/>
  <c r="P73" s="1"/>
  <c r="N72"/>
  <c r="P72" s="1"/>
  <c r="N71"/>
  <c r="P71" s="1"/>
  <c r="N70"/>
  <c r="P70" s="1"/>
  <c r="N69"/>
  <c r="P69" s="1"/>
  <c r="N60"/>
  <c r="P60" s="1"/>
  <c r="N57"/>
  <c r="P57" s="1"/>
  <c r="N56"/>
  <c r="P56" s="1"/>
  <c r="N55"/>
  <c r="P55" s="1"/>
  <c r="N54"/>
  <c r="P54" s="1"/>
  <c r="N52"/>
  <c r="P52" s="1"/>
  <c r="N51"/>
  <c r="P51" s="1"/>
  <c r="N50"/>
  <c r="P50" s="1"/>
  <c r="N49"/>
  <c r="P49" s="1"/>
  <c r="N48"/>
  <c r="P48" s="1"/>
  <c r="N47"/>
  <c r="P47" s="1"/>
  <c r="N44"/>
  <c r="P44" s="1"/>
  <c r="N43"/>
  <c r="P43" s="1"/>
  <c r="N40"/>
  <c r="P40" s="1"/>
  <c r="N39"/>
  <c r="P39" s="1"/>
  <c r="N38"/>
  <c r="P38" s="1"/>
  <c r="N37"/>
  <c r="P37" s="1"/>
  <c r="N35"/>
  <c r="P35" s="1"/>
  <c r="N34"/>
  <c r="P34" s="1"/>
  <c r="N33"/>
  <c r="P33" s="1"/>
  <c r="N32"/>
  <c r="P32" s="1"/>
  <c r="N31"/>
  <c r="P31" s="1"/>
  <c r="N30"/>
  <c r="P30" s="1"/>
  <c r="N25"/>
  <c r="P25" s="1"/>
  <c r="N24"/>
  <c r="P24" s="1"/>
  <c r="N22"/>
  <c r="P22" s="1"/>
  <c r="N21"/>
  <c r="P21" s="1"/>
  <c r="N18"/>
  <c r="P18" s="1"/>
  <c r="N16"/>
  <c r="P16" s="1"/>
  <c r="N15"/>
  <c r="P15" s="1"/>
  <c r="N14"/>
  <c r="P14" s="1"/>
  <c r="N12"/>
  <c r="P12" s="1"/>
  <c r="N11"/>
  <c r="P11" s="1"/>
  <c r="N10"/>
  <c r="P10" s="1"/>
  <c r="N9"/>
  <c r="P9" s="1"/>
  <c r="N8"/>
  <c r="P8" s="1"/>
  <c r="G5" i="13" l="1"/>
  <c r="F5"/>
  <c r="G4"/>
  <c r="F4"/>
  <c r="H5" i="12"/>
  <c r="G5"/>
  <c r="F5"/>
  <c r="H4"/>
  <c r="G4"/>
  <c r="F4"/>
  <c r="N159" i="10"/>
  <c r="P159" s="1"/>
  <c r="F5" i="11"/>
  <c r="H7"/>
  <c r="H8"/>
  <c r="H11"/>
  <c r="H12"/>
  <c r="H14"/>
  <c r="H15"/>
  <c r="H17"/>
  <c r="H18"/>
  <c r="H21"/>
  <c r="H22"/>
  <c r="H24"/>
  <c r="H25"/>
  <c r="H26"/>
  <c r="H27"/>
  <c r="H34"/>
  <c r="H39"/>
  <c r="H40"/>
  <c r="H44"/>
  <c r="H46"/>
  <c r="H51"/>
  <c r="H5"/>
  <c r="H4"/>
  <c r="G11"/>
  <c r="G15"/>
  <c r="G17"/>
  <c r="G18"/>
  <c r="G21"/>
  <c r="G24"/>
  <c r="G25"/>
  <c r="G26"/>
  <c r="G27"/>
  <c r="G34"/>
  <c r="G39"/>
  <c r="G40"/>
  <c r="G44"/>
  <c r="G49"/>
  <c r="G51"/>
  <c r="G5"/>
  <c r="G4"/>
  <c r="F11"/>
  <c r="F12"/>
  <c r="F15"/>
  <c r="F17"/>
  <c r="F18"/>
  <c r="F21"/>
  <c r="F24"/>
  <c r="F25"/>
  <c r="F26"/>
  <c r="F27"/>
  <c r="F34"/>
  <c r="F39"/>
  <c r="F40"/>
  <c r="F44"/>
  <c r="F49"/>
  <c r="F51"/>
  <c r="F4"/>
  <c r="N184" i="10"/>
  <c r="P184" s="1"/>
  <c r="N183"/>
  <c r="P183" s="1"/>
  <c r="N181"/>
  <c r="P181" s="1"/>
  <c r="N180"/>
  <c r="P180" s="1"/>
  <c r="H49" i="11" s="1"/>
  <c r="N179" i="10"/>
  <c r="P179" s="1"/>
  <c r="N178"/>
  <c r="P178" s="1"/>
  <c r="N177"/>
  <c r="N176"/>
  <c r="P176" s="1"/>
  <c r="H21" i="12" s="1"/>
  <c r="N174" i="10"/>
  <c r="P174" s="1"/>
  <c r="H43" i="11" s="1"/>
  <c r="N173" i="10"/>
  <c r="P173" s="1"/>
  <c r="H42" i="11" s="1"/>
  <c r="N172" i="10"/>
  <c r="P172" s="1"/>
  <c r="H41" i="11" s="1"/>
  <c r="N169" i="10"/>
  <c r="P169" s="1"/>
  <c r="H19" i="12" s="1"/>
  <c r="N168" i="10"/>
  <c r="P168" s="1"/>
  <c r="H18" i="12" s="1"/>
  <c r="N167" i="10"/>
  <c r="P167" s="1"/>
  <c r="H17" i="12" s="1"/>
  <c r="N166" i="10"/>
  <c r="P166" s="1"/>
  <c r="H16" i="12" s="1"/>
  <c r="N164" i="10"/>
  <c r="P164" s="1"/>
  <c r="H33" i="11" s="1"/>
  <c r="N163" i="10"/>
  <c r="P163" s="1"/>
  <c r="H32" i="11" s="1"/>
  <c r="N162" i="10"/>
  <c r="P162" s="1"/>
  <c r="H13" i="12" s="1"/>
  <c r="N161" i="10"/>
  <c r="P161" s="1"/>
  <c r="H30" i="11" s="1"/>
  <c r="N160" i="10"/>
  <c r="P160" s="1"/>
  <c r="H29" i="11" s="1"/>
  <c r="N154" i="10"/>
  <c r="P154" s="1"/>
  <c r="H9" i="12" s="1"/>
  <c r="N153" i="10"/>
  <c r="N151"/>
  <c r="P151" s="1"/>
  <c r="H20" i="11" s="1"/>
  <c r="N150" i="10"/>
  <c r="P150" s="1"/>
  <c r="H19" i="11" s="1"/>
  <c r="N147" i="10"/>
  <c r="P147" s="1"/>
  <c r="H16" i="11" s="1"/>
  <c r="N145" i="10"/>
  <c r="N144"/>
  <c r="P144" s="1"/>
  <c r="H13" i="11" s="1"/>
  <c r="N143" i="10"/>
  <c r="N141"/>
  <c r="P141" s="1"/>
  <c r="H10" i="11" s="1"/>
  <c r="N140" i="10"/>
  <c r="P140" s="1"/>
  <c r="H9" i="11" s="1"/>
  <c r="N137" i="10"/>
  <c r="P137" s="1"/>
  <c r="H6" i="11" s="1"/>
  <c r="N123" i="10"/>
  <c r="P123" s="1"/>
  <c r="N119"/>
  <c r="P119" s="1"/>
  <c r="N118"/>
  <c r="P118" s="1"/>
  <c r="N117"/>
  <c r="P117" s="1"/>
  <c r="N115"/>
  <c r="P115" s="1"/>
  <c r="G24" i="12" s="1"/>
  <c r="N113" i="10"/>
  <c r="P113" s="1"/>
  <c r="G48" i="11" s="1"/>
  <c r="N112" i="10"/>
  <c r="P112" s="1"/>
  <c r="G22" i="12" s="1"/>
  <c r="N111" i="10"/>
  <c r="P111" s="1"/>
  <c r="G46" i="11" s="1"/>
  <c r="N110" i="10"/>
  <c r="P110" s="1"/>
  <c r="G21" i="12" s="1"/>
  <c r="N108" i="10"/>
  <c r="P108" s="1"/>
  <c r="G43" i="11" s="1"/>
  <c r="N107" i="10"/>
  <c r="P107" s="1"/>
  <c r="G42" i="11" s="1"/>
  <c r="N106" i="10"/>
  <c r="P106" s="1"/>
  <c r="G20" i="12" s="1"/>
  <c r="N103" i="10"/>
  <c r="P103" s="1"/>
  <c r="G38" i="11" s="1"/>
  <c r="N102" i="10"/>
  <c r="P102" s="1"/>
  <c r="G37" i="11" s="1"/>
  <c r="N101" i="10"/>
  <c r="P101" s="1"/>
  <c r="G36" i="11" s="1"/>
  <c r="N100" i="10"/>
  <c r="P100" s="1"/>
  <c r="G16" i="12" s="1"/>
  <c r="N98" i="10"/>
  <c r="P98" s="1"/>
  <c r="G33" i="11" s="1"/>
  <c r="N97" i="10"/>
  <c r="P97" s="1"/>
  <c r="G32" i="11" s="1"/>
  <c r="N96" i="10"/>
  <c r="P96" s="1"/>
  <c r="G13" i="12" s="1"/>
  <c r="N95" i="10"/>
  <c r="P95" s="1"/>
  <c r="G12" i="12" s="1"/>
  <c r="N94" i="10"/>
  <c r="P94" s="1"/>
  <c r="G29" i="11" s="1"/>
  <c r="N93" i="10"/>
  <c r="P93" s="1"/>
  <c r="G28" i="11" s="1"/>
  <c r="N88" i="10"/>
  <c r="P88" s="1"/>
  <c r="G9" i="12" s="1"/>
  <c r="N87" i="10"/>
  <c r="P87" s="1"/>
  <c r="G22" i="11" s="1"/>
  <c r="N85" i="10"/>
  <c r="P85" s="1"/>
  <c r="G20" i="11" s="1"/>
  <c r="N84" i="10"/>
  <c r="P84" s="1"/>
  <c r="G19" i="11" s="1"/>
  <c r="N81" i="10"/>
  <c r="P81" s="1"/>
  <c r="G16" i="11" s="1"/>
  <c r="N79" i="10"/>
  <c r="P79" s="1"/>
  <c r="G14" i="11" s="1"/>
  <c r="N78" i="10"/>
  <c r="P78" s="1"/>
  <c r="G13" i="11" s="1"/>
  <c r="N77" i="10"/>
  <c r="P77" s="1"/>
  <c r="G12" i="11" s="1"/>
  <c r="N75" i="10"/>
  <c r="P75" s="1"/>
  <c r="G8" i="12" s="1"/>
  <c r="N74" i="10"/>
  <c r="P74" s="1"/>
  <c r="G9" i="11" s="1"/>
  <c r="N73" i="10"/>
  <c r="P73" s="1"/>
  <c r="G8" i="11" s="1"/>
  <c r="N72" i="10"/>
  <c r="P72" s="1"/>
  <c r="G7" i="11" s="1"/>
  <c r="N71" i="10"/>
  <c r="P71" s="1"/>
  <c r="G6" i="11" s="1"/>
  <c r="N60" i="10"/>
  <c r="P60" s="1"/>
  <c r="N56"/>
  <c r="P56" s="1"/>
  <c r="N54"/>
  <c r="P54" s="1"/>
  <c r="N52"/>
  <c r="P52" s="1"/>
  <c r="F24" i="12" s="1"/>
  <c r="N50" i="10"/>
  <c r="P50" s="1"/>
  <c r="F23" i="12" s="1"/>
  <c r="N49" i="10"/>
  <c r="P49" s="1"/>
  <c r="F22" i="12" s="1"/>
  <c r="N48" i="10"/>
  <c r="P48" s="1"/>
  <c r="F46" i="11" s="1"/>
  <c r="N47" i="10"/>
  <c r="P47" s="1"/>
  <c r="F45" i="11" s="1"/>
  <c r="N45" i="10"/>
  <c r="P45" s="1"/>
  <c r="F43" i="11" s="1"/>
  <c r="N44" i="10"/>
  <c r="P44" s="1"/>
  <c r="F42" i="11" s="1"/>
  <c r="N43" i="10"/>
  <c r="P43" s="1"/>
  <c r="F20" i="12" s="1"/>
  <c r="N40" i="10"/>
  <c r="P40" s="1"/>
  <c r="F19" i="12" s="1"/>
  <c r="N39" i="10"/>
  <c r="P39" s="1"/>
  <c r="F37" i="11" s="1"/>
  <c r="N38" i="10"/>
  <c r="P38" s="1"/>
  <c r="F36" i="11" s="1"/>
  <c r="N37" i="10"/>
  <c r="P37" s="1"/>
  <c r="F16" i="12" s="1"/>
  <c r="N35" i="10"/>
  <c r="P35" s="1"/>
  <c r="F15" i="12" s="1"/>
  <c r="N34" i="10"/>
  <c r="P34" s="1"/>
  <c r="F32" i="11" s="1"/>
  <c r="N33" i="10"/>
  <c r="P33" s="1"/>
  <c r="F13" i="12" s="1"/>
  <c r="N32" i="10"/>
  <c r="P32" s="1"/>
  <c r="F12" i="12" s="1"/>
  <c r="N31" i="10"/>
  <c r="P31" s="1"/>
  <c r="F11" i="12" s="1"/>
  <c r="N30" i="10"/>
  <c r="P30" s="1"/>
  <c r="F28" i="11" s="1"/>
  <c r="N25" i="10"/>
  <c r="P25" s="1"/>
  <c r="F9" i="12" s="1"/>
  <c r="N24" i="10"/>
  <c r="P24" s="1"/>
  <c r="F22" i="11" s="1"/>
  <c r="N22" i="10"/>
  <c r="P22" s="1"/>
  <c r="F20" i="11" s="1"/>
  <c r="N21" i="10"/>
  <c r="P21" s="1"/>
  <c r="F19" i="11" s="1"/>
  <c r="N18" i="10"/>
  <c r="P18" s="1"/>
  <c r="F16" i="11" s="1"/>
  <c r="N16" i="10"/>
  <c r="P16" s="1"/>
  <c r="F14" i="11" s="1"/>
  <c r="N15" i="10"/>
  <c r="P15" s="1"/>
  <c r="F13" i="11" s="1"/>
  <c r="N12" i="10"/>
  <c r="P12" s="1"/>
  <c r="F8" i="12" s="1"/>
  <c r="N11" i="10"/>
  <c r="P11" s="1"/>
  <c r="F7" i="12" s="1"/>
  <c r="N10" i="10"/>
  <c r="P10" s="1"/>
  <c r="F8" i="11" s="1"/>
  <c r="N9" i="10"/>
  <c r="P9" s="1"/>
  <c r="F7" i="11" s="1"/>
  <c r="N8" i="10"/>
  <c r="P8" s="1"/>
  <c r="F6" i="11" s="1"/>
  <c r="N567" i="1"/>
  <c r="N562"/>
  <c r="N564"/>
  <c r="N555"/>
  <c r="N542"/>
  <c r="N536"/>
  <c r="G14" i="9"/>
  <c r="G15"/>
  <c r="G17"/>
  <c r="G18"/>
  <c r="G21"/>
  <c r="G24"/>
  <c r="G25"/>
  <c r="G27"/>
  <c r="G34"/>
  <c r="G39"/>
  <c r="G40"/>
  <c r="G44"/>
  <c r="G49"/>
  <c r="G51"/>
  <c r="G5"/>
  <c r="G4"/>
  <c r="F11"/>
  <c r="F15"/>
  <c r="F17"/>
  <c r="F18"/>
  <c r="F21"/>
  <c r="F24"/>
  <c r="F25"/>
  <c r="F27"/>
  <c r="F34"/>
  <c r="F39"/>
  <c r="F40"/>
  <c r="F44"/>
  <c r="F51"/>
  <c r="F5"/>
  <c r="H5" s="1"/>
  <c r="F4"/>
  <c r="N119" i="8"/>
  <c r="P119" s="1"/>
  <c r="N117"/>
  <c r="P117" s="1"/>
  <c r="N116"/>
  <c r="P116" s="1"/>
  <c r="N115"/>
  <c r="P115" s="1"/>
  <c r="N113"/>
  <c r="P113" s="1"/>
  <c r="P111"/>
  <c r="N111"/>
  <c r="N110"/>
  <c r="P110" s="1"/>
  <c r="N109"/>
  <c r="P109" s="1"/>
  <c r="G46" i="9" s="1"/>
  <c r="N108" i="8"/>
  <c r="P108" s="1"/>
  <c r="N106"/>
  <c r="P106" s="1"/>
  <c r="G43" i="9" s="1"/>
  <c r="N105" i="8"/>
  <c r="P105" s="1"/>
  <c r="G42" i="9" s="1"/>
  <c r="N104" i="8"/>
  <c r="P104" s="1"/>
  <c r="N101"/>
  <c r="P101" s="1"/>
  <c r="N100"/>
  <c r="P100" s="1"/>
  <c r="N99"/>
  <c r="P99" s="1"/>
  <c r="N98"/>
  <c r="P98" s="1"/>
  <c r="N96"/>
  <c r="P96" s="1"/>
  <c r="N95"/>
  <c r="P95" s="1"/>
  <c r="N94"/>
  <c r="P94" s="1"/>
  <c r="N93"/>
  <c r="P93" s="1"/>
  <c r="N92"/>
  <c r="P92" s="1"/>
  <c r="N91"/>
  <c r="P91" s="1"/>
  <c r="N89"/>
  <c r="P89" s="1"/>
  <c r="G26" i="9" s="1"/>
  <c r="N86" i="8"/>
  <c r="P86" s="1"/>
  <c r="N85"/>
  <c r="P85" s="1"/>
  <c r="G22" i="9" s="1"/>
  <c r="N83" i="8"/>
  <c r="P83" s="1"/>
  <c r="G20" i="9" s="1"/>
  <c r="N82" i="8"/>
  <c r="P82" s="1"/>
  <c r="G19" i="9" s="1"/>
  <c r="N79" i="8"/>
  <c r="P79" s="1"/>
  <c r="G16" i="9" s="1"/>
  <c r="N76" i="8"/>
  <c r="P76" s="1"/>
  <c r="G13" i="9" s="1"/>
  <c r="N75" i="8"/>
  <c r="P75" s="1"/>
  <c r="G12" i="9" s="1"/>
  <c r="N74" i="8"/>
  <c r="P74" s="1"/>
  <c r="G11" i="9" s="1"/>
  <c r="N73" i="8"/>
  <c r="P73" s="1"/>
  <c r="N72"/>
  <c r="P72" s="1"/>
  <c r="N71"/>
  <c r="P71" s="1"/>
  <c r="G8" i="9" s="1"/>
  <c r="N70" i="8"/>
  <c r="P70" s="1"/>
  <c r="G7" i="9" s="1"/>
  <c r="N69" i="8"/>
  <c r="P69" s="1"/>
  <c r="N58"/>
  <c r="P58" s="1"/>
  <c r="N56"/>
  <c r="P56" s="1"/>
  <c r="N55"/>
  <c r="P55" s="1"/>
  <c r="N54"/>
  <c r="P54" s="1"/>
  <c r="N52"/>
  <c r="P52" s="1"/>
  <c r="N51"/>
  <c r="P51" s="1"/>
  <c r="F49" i="9" s="1"/>
  <c r="N50" i="8"/>
  <c r="P50" s="1"/>
  <c r="N49"/>
  <c r="P49" s="1"/>
  <c r="N48"/>
  <c r="P48" s="1"/>
  <c r="F46" i="9" s="1"/>
  <c r="N47" i="8"/>
  <c r="P47" s="1"/>
  <c r="N45"/>
  <c r="P45" s="1"/>
  <c r="F43" i="9" s="1"/>
  <c r="N44" i="8"/>
  <c r="P44" s="1"/>
  <c r="F42" i="9" s="1"/>
  <c r="N43" i="8"/>
  <c r="P43" s="1"/>
  <c r="N40"/>
  <c r="P40" s="1"/>
  <c r="N39"/>
  <c r="P39" s="1"/>
  <c r="N38"/>
  <c r="P38" s="1"/>
  <c r="N37"/>
  <c r="P37" s="1"/>
  <c r="N35"/>
  <c r="P35" s="1"/>
  <c r="N34"/>
  <c r="P34" s="1"/>
  <c r="N33"/>
  <c r="P33" s="1"/>
  <c r="N32"/>
  <c r="P32" s="1"/>
  <c r="N31"/>
  <c r="P31" s="1"/>
  <c r="N30"/>
  <c r="P30" s="1"/>
  <c r="N28"/>
  <c r="P28" s="1"/>
  <c r="F26" i="9" s="1"/>
  <c r="N25" i="8"/>
  <c r="P25" s="1"/>
  <c r="N24"/>
  <c r="P24" s="1"/>
  <c r="F22" i="9" s="1"/>
  <c r="N22" i="8"/>
  <c r="P22" s="1"/>
  <c r="F20" i="9" s="1"/>
  <c r="N21" i="8"/>
  <c r="P21" s="1"/>
  <c r="F19" i="9" s="1"/>
  <c r="N18" i="8"/>
  <c r="P18" s="1"/>
  <c r="F16" i="9" s="1"/>
  <c r="N16" i="8"/>
  <c r="P16" s="1"/>
  <c r="F14" i="9" s="1"/>
  <c r="N15" i="8"/>
  <c r="P15" s="1"/>
  <c r="F13" i="9" s="1"/>
  <c r="N14" i="8"/>
  <c r="P14" s="1"/>
  <c r="F12" i="9" s="1"/>
  <c r="N12" i="8"/>
  <c r="P12" s="1"/>
  <c r="N11"/>
  <c r="P11" s="1"/>
  <c r="N10"/>
  <c r="P10" s="1"/>
  <c r="F8" i="9" s="1"/>
  <c r="N9" i="8"/>
  <c r="P9" s="1"/>
  <c r="F7" i="9" s="1"/>
  <c r="N8" i="8"/>
  <c r="P8" s="1"/>
  <c r="I15" i="7"/>
  <c r="I14"/>
  <c r="I10"/>
  <c r="I9"/>
  <c r="I6"/>
  <c r="I5"/>
  <c r="H5"/>
  <c r="G5"/>
  <c r="F5"/>
  <c r="I4"/>
  <c r="H4"/>
  <c r="G4"/>
  <c r="F4"/>
  <c r="I9" i="5"/>
  <c r="I15"/>
  <c r="I16"/>
  <c r="I19"/>
  <c r="I21"/>
  <c r="I22"/>
  <c r="I23"/>
  <c r="I25"/>
  <c r="I29"/>
  <c r="I32"/>
  <c r="I38"/>
  <c r="I41"/>
  <c r="I42"/>
  <c r="I47"/>
  <c r="I49"/>
  <c r="I3"/>
  <c r="I2"/>
  <c r="H6"/>
  <c r="H15"/>
  <c r="H16"/>
  <c r="H19"/>
  <c r="H22"/>
  <c r="H23"/>
  <c r="H25"/>
  <c r="H32"/>
  <c r="H37"/>
  <c r="H38"/>
  <c r="H39"/>
  <c r="H42"/>
  <c r="H49"/>
  <c r="H3"/>
  <c r="H2"/>
  <c r="G9"/>
  <c r="G15"/>
  <c r="G16"/>
  <c r="G19"/>
  <c r="G22"/>
  <c r="G23"/>
  <c r="G25"/>
  <c r="G32"/>
  <c r="G37"/>
  <c r="G38"/>
  <c r="G41"/>
  <c r="G42"/>
  <c r="G47"/>
  <c r="G51"/>
  <c r="G3"/>
  <c r="G2"/>
  <c r="F7"/>
  <c r="F9"/>
  <c r="F15"/>
  <c r="F16"/>
  <c r="F19"/>
  <c r="F22"/>
  <c r="F23"/>
  <c r="F25"/>
  <c r="F32"/>
  <c r="F37"/>
  <c r="F38"/>
  <c r="F42"/>
  <c r="F49"/>
  <c r="F51"/>
  <c r="F3"/>
  <c r="F2"/>
  <c r="O193" i="4"/>
  <c r="I5" i="5" s="1"/>
  <c r="O195" i="4"/>
  <c r="I7" i="5" s="1"/>
  <c r="O198" i="4"/>
  <c r="I10" i="5" s="1"/>
  <c r="O200" i="4"/>
  <c r="I12" i="5" s="1"/>
  <c r="O202" i="4"/>
  <c r="I14" i="5" s="1"/>
  <c r="O206" i="4"/>
  <c r="I18" i="5" s="1"/>
  <c r="O209" i="4"/>
  <c r="O214"/>
  <c r="I26" i="5" s="1"/>
  <c r="O216" i="4"/>
  <c r="I28" i="5" s="1"/>
  <c r="O218" i="4"/>
  <c r="I30" i="5" s="1"/>
  <c r="O221" i="4"/>
  <c r="I33" i="5" s="1"/>
  <c r="O223" i="4"/>
  <c r="I35" i="5" s="1"/>
  <c r="O225" i="4"/>
  <c r="I37" i="5" s="1"/>
  <c r="O229" i="4"/>
  <c r="O234"/>
  <c r="I46" i="5" s="1"/>
  <c r="O236" i="4"/>
  <c r="I48" i="5" s="1"/>
  <c r="M238" i="4"/>
  <c r="O238" s="1"/>
  <c r="I50" i="5" s="1"/>
  <c r="M236" i="4"/>
  <c r="M234"/>
  <c r="M233"/>
  <c r="O233" s="1"/>
  <c r="I16" i="7" s="1"/>
  <c r="M232" i="4"/>
  <c r="O232" s="1"/>
  <c r="I44" i="5" s="1"/>
  <c r="M231" i="4"/>
  <c r="O231" s="1"/>
  <c r="I43" i="5" s="1"/>
  <c r="M229" i="4"/>
  <c r="M228"/>
  <c r="O228" s="1"/>
  <c r="I40" i="5" s="1"/>
  <c r="M227" i="4"/>
  <c r="O227" s="1"/>
  <c r="I39" i="5" s="1"/>
  <c r="M224" i="4"/>
  <c r="O224" s="1"/>
  <c r="I36" i="5" s="1"/>
  <c r="M223" i="4"/>
  <c r="M222"/>
  <c r="O222" s="1"/>
  <c r="I34" i="5" s="1"/>
  <c r="M221" i="4"/>
  <c r="M219"/>
  <c r="O219" s="1"/>
  <c r="I31" i="5" s="1"/>
  <c r="M218" i="4"/>
  <c r="M217"/>
  <c r="O217" s="1"/>
  <c r="M216"/>
  <c r="M215"/>
  <c r="O215" s="1"/>
  <c r="I27" i="5" s="1"/>
  <c r="M214" i="4"/>
  <c r="M212"/>
  <c r="O212" s="1"/>
  <c r="I24" i="5" s="1"/>
  <c r="M209" i="4"/>
  <c r="M208"/>
  <c r="O208" s="1"/>
  <c r="I20" i="5" s="1"/>
  <c r="M206" i="4"/>
  <c r="M205"/>
  <c r="O205" s="1"/>
  <c r="I17" i="5" s="1"/>
  <c r="M202" i="4"/>
  <c r="M201"/>
  <c r="O201" s="1"/>
  <c r="I13" i="5" s="1"/>
  <c r="M200" i="4"/>
  <c r="M199"/>
  <c r="O199" s="1"/>
  <c r="I11" i="5" s="1"/>
  <c r="M198" i="4"/>
  <c r="M196"/>
  <c r="O196" s="1"/>
  <c r="I8" i="5" s="1"/>
  <c r="M195" i="4"/>
  <c r="M194"/>
  <c r="O194" s="1"/>
  <c r="I6" i="5" s="1"/>
  <c r="M193" i="4"/>
  <c r="M192"/>
  <c r="O192" s="1"/>
  <c r="I4" i="5" s="1"/>
  <c r="M71" i="4"/>
  <c r="M72"/>
  <c r="M73"/>
  <c r="M74"/>
  <c r="M75"/>
  <c r="M76"/>
  <c r="M77"/>
  <c r="M78"/>
  <c r="O78" s="1"/>
  <c r="M79"/>
  <c r="M80"/>
  <c r="M81"/>
  <c r="M82"/>
  <c r="M83"/>
  <c r="M84"/>
  <c r="O84" s="1"/>
  <c r="G18" i="5" s="1"/>
  <c r="M85" i="4"/>
  <c r="M86"/>
  <c r="M87"/>
  <c r="M88"/>
  <c r="M89"/>
  <c r="M90"/>
  <c r="M91"/>
  <c r="M92"/>
  <c r="O92" s="1"/>
  <c r="G26" i="5" s="1"/>
  <c r="M93" i="4"/>
  <c r="M94"/>
  <c r="M95"/>
  <c r="M96"/>
  <c r="O96" s="1"/>
  <c r="G30" i="5" s="1"/>
  <c r="M97" i="4"/>
  <c r="M98"/>
  <c r="M99"/>
  <c r="M100"/>
  <c r="M101"/>
  <c r="M102"/>
  <c r="M103"/>
  <c r="M104"/>
  <c r="M105"/>
  <c r="M106"/>
  <c r="M107"/>
  <c r="M108"/>
  <c r="M109"/>
  <c r="M110"/>
  <c r="M111"/>
  <c r="M112"/>
  <c r="O112" s="1"/>
  <c r="G46" i="5" s="1"/>
  <c r="M113" i="4"/>
  <c r="M114"/>
  <c r="M115"/>
  <c r="M116"/>
  <c r="M117"/>
  <c r="M70"/>
  <c r="M179"/>
  <c r="O179" s="1"/>
  <c r="H51" i="5" s="1"/>
  <c r="M178" i="4"/>
  <c r="O178" s="1"/>
  <c r="H50" i="5" s="1"/>
  <c r="M177" i="4"/>
  <c r="O176"/>
  <c r="H48" i="5" s="1"/>
  <c r="M176" i="4"/>
  <c r="O175"/>
  <c r="H47" i="5" s="1"/>
  <c r="M175" i="4"/>
  <c r="O174"/>
  <c r="H46" i="5" s="1"/>
  <c r="M174" i="4"/>
  <c r="O173"/>
  <c r="M173"/>
  <c r="O172"/>
  <c r="H44" i="5" s="1"/>
  <c r="M172" i="4"/>
  <c r="O171"/>
  <c r="H43" i="5" s="1"/>
  <c r="M171" i="4"/>
  <c r="M169"/>
  <c r="O169" s="1"/>
  <c r="H41" i="5" s="1"/>
  <c r="M168" i="4"/>
  <c r="O168" s="1"/>
  <c r="H40" i="5" s="1"/>
  <c r="M167" i="4"/>
  <c r="O167" s="1"/>
  <c r="M164"/>
  <c r="O164" s="1"/>
  <c r="H36" i="5" s="1"/>
  <c r="M163" i="4"/>
  <c r="O163" s="1"/>
  <c r="H15" i="7" s="1"/>
  <c r="M162" i="4"/>
  <c r="O162" s="1"/>
  <c r="M161"/>
  <c r="O161" s="1"/>
  <c r="H33" i="5" s="1"/>
  <c r="M159" i="4"/>
  <c r="O159" s="1"/>
  <c r="H13" i="7" s="1"/>
  <c r="O158" i="4"/>
  <c r="H30" i="5" s="1"/>
  <c r="M158" i="4"/>
  <c r="M157"/>
  <c r="O157" s="1"/>
  <c r="H29" i="5" s="1"/>
  <c r="O156" i="4"/>
  <c r="M156"/>
  <c r="M155"/>
  <c r="O155" s="1"/>
  <c r="O154"/>
  <c r="H26" i="5" s="1"/>
  <c r="M154" i="4"/>
  <c r="M152"/>
  <c r="O152" s="1"/>
  <c r="H24" i="5" s="1"/>
  <c r="M149" i="4"/>
  <c r="O149" s="1"/>
  <c r="M148"/>
  <c r="O148" s="1"/>
  <c r="H20" i="5" s="1"/>
  <c r="M147" i="4"/>
  <c r="M146"/>
  <c r="O146" s="1"/>
  <c r="H18" i="5" s="1"/>
  <c r="M145" i="4"/>
  <c r="O145" s="1"/>
  <c r="H17" i="5" s="1"/>
  <c r="M142" i="4"/>
  <c r="O142" s="1"/>
  <c r="H14" i="5" s="1"/>
  <c r="M141" i="4"/>
  <c r="O141" s="1"/>
  <c r="H13" i="5" s="1"/>
  <c r="M140" i="4"/>
  <c r="O140" s="1"/>
  <c r="M139"/>
  <c r="O139" s="1"/>
  <c r="H8" i="7" s="1"/>
  <c r="M138" i="4"/>
  <c r="O138" s="1"/>
  <c r="H10" i="5" s="1"/>
  <c r="M137" i="4"/>
  <c r="O137" s="1"/>
  <c r="H9" i="5" s="1"/>
  <c r="M136" i="4"/>
  <c r="O136" s="1"/>
  <c r="M135"/>
  <c r="O135" s="1"/>
  <c r="H6" i="7" s="1"/>
  <c r="M134" i="4"/>
  <c r="M133"/>
  <c r="O133" s="1"/>
  <c r="H5" i="5" s="1"/>
  <c r="M132" i="4"/>
  <c r="O132" s="1"/>
  <c r="H4" i="5" s="1"/>
  <c r="O116" i="4"/>
  <c r="G50" i="5" s="1"/>
  <c r="O115" i="4"/>
  <c r="G49" i="5" s="1"/>
  <c r="O114" i="4"/>
  <c r="G48" i="5" s="1"/>
  <c r="O111" i="4"/>
  <c r="G16" i="7" s="1"/>
  <c r="O110" i="4"/>
  <c r="G44" i="5" s="1"/>
  <c r="O109" i="4"/>
  <c r="G43" i="5" s="1"/>
  <c r="O107" i="4"/>
  <c r="O106"/>
  <c r="G40" i="5" s="1"/>
  <c r="O105" i="4"/>
  <c r="G39" i="5" s="1"/>
  <c r="O102" i="4"/>
  <c r="G36" i="5" s="1"/>
  <c r="O101" i="4"/>
  <c r="O100"/>
  <c r="O99"/>
  <c r="G33" i="5" s="1"/>
  <c r="O97" i="4"/>
  <c r="O95"/>
  <c r="G29" i="5" s="1"/>
  <c r="O94" i="4"/>
  <c r="O93"/>
  <c r="O90"/>
  <c r="G24" i="5" s="1"/>
  <c r="O87" i="4"/>
  <c r="G10" i="7" s="1"/>
  <c r="O86" i="4"/>
  <c r="G20" i="5" s="1"/>
  <c r="O83" i="4"/>
  <c r="G17" i="5" s="1"/>
  <c r="O80" i="4"/>
  <c r="G14" i="5" s="1"/>
  <c r="O79" i="4"/>
  <c r="G13" i="5" s="1"/>
  <c r="O77" i="4"/>
  <c r="O76"/>
  <c r="G10" i="5" s="1"/>
  <c r="O74" i="4"/>
  <c r="O73"/>
  <c r="O72"/>
  <c r="G6" i="5" s="1"/>
  <c r="O71" i="4"/>
  <c r="G5" i="5" s="1"/>
  <c r="O70" i="4"/>
  <c r="G4" i="5" s="1"/>
  <c r="M55" i="4"/>
  <c r="O55" s="1"/>
  <c r="M54"/>
  <c r="O54" s="1"/>
  <c r="F50" i="5" s="1"/>
  <c r="O52" i="4"/>
  <c r="F48" i="5" s="1"/>
  <c r="M52" i="4"/>
  <c r="M51"/>
  <c r="O51" s="1"/>
  <c r="F47" i="5" s="1"/>
  <c r="O50" i="4"/>
  <c r="F46" i="5" s="1"/>
  <c r="M50" i="4"/>
  <c r="M49"/>
  <c r="O49" s="1"/>
  <c r="O48"/>
  <c r="F44" i="5" s="1"/>
  <c r="M48" i="4"/>
  <c r="M47"/>
  <c r="O47" s="1"/>
  <c r="F43" i="5" s="1"/>
  <c r="M45" i="4"/>
  <c r="O45" s="1"/>
  <c r="F41" i="5" s="1"/>
  <c r="M44" i="4"/>
  <c r="O44" s="1"/>
  <c r="F40" i="5" s="1"/>
  <c r="M43" i="4"/>
  <c r="O43" s="1"/>
  <c r="F39" i="5" s="1"/>
  <c r="M40" i="4"/>
  <c r="O40" s="1"/>
  <c r="F36" i="5" s="1"/>
  <c r="M39" i="4"/>
  <c r="O39" s="1"/>
  <c r="F15" i="7" s="1"/>
  <c r="M38" i="4"/>
  <c r="O38" s="1"/>
  <c r="M37"/>
  <c r="O37" s="1"/>
  <c r="F33" i="5" s="1"/>
  <c r="M36" i="4"/>
  <c r="M35"/>
  <c r="O35" s="1"/>
  <c r="F13" i="7" s="1"/>
  <c r="M34" i="4"/>
  <c r="O34" s="1"/>
  <c r="F30" i="5" s="1"/>
  <c r="M33" i="4"/>
  <c r="O33" s="1"/>
  <c r="F29" i="5" s="1"/>
  <c r="M32" i="4"/>
  <c r="O32" s="1"/>
  <c r="M31"/>
  <c r="O31" s="1"/>
  <c r="F11" i="7" s="1"/>
  <c r="M30" i="4"/>
  <c r="O30" s="1"/>
  <c r="F26" i="5" s="1"/>
  <c r="M28" i="4"/>
  <c r="O28" s="1"/>
  <c r="F24" i="5" s="1"/>
  <c r="O25" i="4"/>
  <c r="M25"/>
  <c r="M24"/>
  <c r="O24" s="1"/>
  <c r="F20" i="5" s="1"/>
  <c r="M22" i="4"/>
  <c r="O22" s="1"/>
  <c r="F18" i="5" s="1"/>
  <c r="M21" i="4"/>
  <c r="O21" s="1"/>
  <c r="F17" i="5" s="1"/>
  <c r="M18" i="4"/>
  <c r="O18" s="1"/>
  <c r="F14" i="5" s="1"/>
  <c r="M17" i="4"/>
  <c r="O17" s="1"/>
  <c r="F13" i="5" s="1"/>
  <c r="M16" i="4"/>
  <c r="O16" s="1"/>
  <c r="M15"/>
  <c r="O15" s="1"/>
  <c r="F8" i="7" s="1"/>
  <c r="M14" i="4"/>
  <c r="O14" s="1"/>
  <c r="F10" i="5" s="1"/>
  <c r="M12" i="4"/>
  <c r="O12" s="1"/>
  <c r="O11"/>
  <c r="F6" i="7" s="1"/>
  <c r="M11" i="4"/>
  <c r="M10"/>
  <c r="O10" s="1"/>
  <c r="F6" i="5" s="1"/>
  <c r="M9" i="4"/>
  <c r="O9" s="1"/>
  <c r="F5" i="5" s="1"/>
  <c r="M8" i="4"/>
  <c r="O8" s="1"/>
  <c r="F4" i="5" s="1"/>
  <c r="I54" i="11" l="1"/>
  <c r="J54" s="1"/>
  <c r="F58"/>
  <c r="I58" s="1"/>
  <c r="J58" s="1"/>
  <c r="I53"/>
  <c r="J53" s="1"/>
  <c r="I6"/>
  <c r="J4" i="5"/>
  <c r="K4" s="1"/>
  <c r="J24"/>
  <c r="K24" s="1"/>
  <c r="J20"/>
  <c r="K20" s="1"/>
  <c r="J40"/>
  <c r="K40" s="1"/>
  <c r="J44"/>
  <c r="K44" s="1"/>
  <c r="J32"/>
  <c r="K32" s="1"/>
  <c r="J19"/>
  <c r="K19" s="1"/>
  <c r="J41"/>
  <c r="K41" s="1"/>
  <c r="J42"/>
  <c r="K42" s="1"/>
  <c r="J6"/>
  <c r="K6" s="1"/>
  <c r="J16"/>
  <c r="K16" s="1"/>
  <c r="J48"/>
  <c r="K48" s="1"/>
  <c r="J38"/>
  <c r="K38" s="1"/>
  <c r="J39"/>
  <c r="K39" s="1"/>
  <c r="J22"/>
  <c r="K22" s="1"/>
  <c r="H39" i="9"/>
  <c r="I39" s="1"/>
  <c r="H24"/>
  <c r="I24" s="1"/>
  <c r="H15"/>
  <c r="I15" s="1"/>
  <c r="H7"/>
  <c r="I7" s="1"/>
  <c r="H51"/>
  <c r="I51" s="1"/>
  <c r="H34"/>
  <c r="I34" s="1"/>
  <c r="H21"/>
  <c r="I21" s="1"/>
  <c r="I53"/>
  <c r="H44"/>
  <c r="I44" s="1"/>
  <c r="H27"/>
  <c r="I27" s="1"/>
  <c r="H18"/>
  <c r="I18" s="1"/>
  <c r="H14"/>
  <c r="I14" s="1"/>
  <c r="H22"/>
  <c r="I22" s="1"/>
  <c r="H49"/>
  <c r="I49" s="1"/>
  <c r="I54"/>
  <c r="H40"/>
  <c r="I40" s="1"/>
  <c r="H25"/>
  <c r="I25" s="1"/>
  <c r="H17"/>
  <c r="I17" s="1"/>
  <c r="I56"/>
  <c r="I5" i="11"/>
  <c r="I51"/>
  <c r="J51" s="1"/>
  <c r="I25"/>
  <c r="J25" s="1"/>
  <c r="I14"/>
  <c r="J14" s="1"/>
  <c r="I34"/>
  <c r="J34" s="1"/>
  <c r="I24"/>
  <c r="J24" s="1"/>
  <c r="I15"/>
  <c r="J15" s="1"/>
  <c r="I27"/>
  <c r="J27" s="1"/>
  <c r="I21"/>
  <c r="J21" s="1"/>
  <c r="I44"/>
  <c r="J44" s="1"/>
  <c r="I19"/>
  <c r="J19" s="1"/>
  <c r="I32"/>
  <c r="J32" s="1"/>
  <c r="I43"/>
  <c r="J43" s="1"/>
  <c r="I40"/>
  <c r="J40" s="1"/>
  <c r="I26"/>
  <c r="J26" s="1"/>
  <c r="I18"/>
  <c r="J18" s="1"/>
  <c r="I11"/>
  <c r="J11" s="1"/>
  <c r="I39"/>
  <c r="J39" s="1"/>
  <c r="I17"/>
  <c r="J17" s="1"/>
  <c r="J43" i="5"/>
  <c r="K43" s="1"/>
  <c r="H11" i="7"/>
  <c r="H27" i="5"/>
  <c r="G9" i="7"/>
  <c r="G12" i="5"/>
  <c r="F45"/>
  <c r="F16" i="7"/>
  <c r="F8" i="5"/>
  <c r="F7" i="7"/>
  <c r="J47" i="5"/>
  <c r="K47" s="1"/>
  <c r="F12"/>
  <c r="F9" i="7"/>
  <c r="F35" i="5"/>
  <c r="G13" i="13"/>
  <c r="G31" i="9"/>
  <c r="G17" i="13"/>
  <c r="G36" i="9"/>
  <c r="F28" i="5"/>
  <c r="F12" i="7"/>
  <c r="G34" i="5"/>
  <c r="G14" i="7"/>
  <c r="H16"/>
  <c r="H45" i="5"/>
  <c r="J23"/>
  <c r="K23" s="1"/>
  <c r="J15"/>
  <c r="K15" s="1"/>
  <c r="G21"/>
  <c r="H31"/>
  <c r="H11"/>
  <c r="I45"/>
  <c r="I7" i="7"/>
  <c r="I11"/>
  <c r="F9" i="9"/>
  <c r="F7" i="13"/>
  <c r="F29" i="9"/>
  <c r="F11" i="13"/>
  <c r="F33" i="9"/>
  <c r="F15" i="13"/>
  <c r="F19"/>
  <c r="F38" i="9"/>
  <c r="F45"/>
  <c r="F21" i="13"/>
  <c r="G10"/>
  <c r="G28" i="9"/>
  <c r="G14" i="13"/>
  <c r="G32" i="9"/>
  <c r="G37"/>
  <c r="G18" i="13"/>
  <c r="G12" i="7"/>
  <c r="G28" i="5"/>
  <c r="H12" i="7"/>
  <c r="H28" i="5"/>
  <c r="J13"/>
  <c r="K13" s="1"/>
  <c r="J36"/>
  <c r="K36" s="1"/>
  <c r="J50"/>
  <c r="K50" s="1"/>
  <c r="G8" i="7"/>
  <c r="G11" i="5"/>
  <c r="H10" i="7"/>
  <c r="H21" i="5"/>
  <c r="J10"/>
  <c r="K10" s="1"/>
  <c r="J14"/>
  <c r="K14" s="1"/>
  <c r="J29"/>
  <c r="K29" s="1"/>
  <c r="J33"/>
  <c r="K33" s="1"/>
  <c r="G6" i="7"/>
  <c r="J6" s="1"/>
  <c r="G7" i="5"/>
  <c r="G15" i="7"/>
  <c r="J15" s="1"/>
  <c r="G35" i="5"/>
  <c r="H7" i="7"/>
  <c r="H8" i="5"/>
  <c r="H9" i="7"/>
  <c r="H12" i="5"/>
  <c r="H14" i="7"/>
  <c r="H34" i="5"/>
  <c r="F31"/>
  <c r="F11"/>
  <c r="G45"/>
  <c r="H7"/>
  <c r="I8" i="7"/>
  <c r="J8" s="1"/>
  <c r="I12"/>
  <c r="G11" i="13"/>
  <c r="G29" i="9"/>
  <c r="G15" i="13"/>
  <c r="G33" i="9"/>
  <c r="G19" i="13"/>
  <c r="G38" i="9"/>
  <c r="G21" i="13"/>
  <c r="G45" i="9"/>
  <c r="G23" i="13"/>
  <c r="G48" i="9"/>
  <c r="J5" i="5"/>
  <c r="K5" s="1"/>
  <c r="J18"/>
  <c r="K18" s="1"/>
  <c r="F21"/>
  <c r="F10" i="7"/>
  <c r="J46" i="5"/>
  <c r="K46" s="1"/>
  <c r="J51"/>
  <c r="K51" s="1"/>
  <c r="J17"/>
  <c r="K17" s="1"/>
  <c r="J26"/>
  <c r="K26" s="1"/>
  <c r="J30"/>
  <c r="K30" s="1"/>
  <c r="F14" i="7"/>
  <c r="F34" i="5"/>
  <c r="G7" i="7"/>
  <c r="G8" i="5"/>
  <c r="G11" i="7"/>
  <c r="G27" i="5"/>
  <c r="G13" i="7"/>
  <c r="G31" i="5"/>
  <c r="F27"/>
  <c r="H35"/>
  <c r="I13" i="7"/>
  <c r="G6" i="13"/>
  <c r="G6" i="9"/>
  <c r="G9" i="13"/>
  <c r="G23" i="9"/>
  <c r="G30"/>
  <c r="G12" i="13"/>
  <c r="G16"/>
  <c r="H16" s="1"/>
  <c r="J16" s="1"/>
  <c r="G35" i="9"/>
  <c r="G41"/>
  <c r="G20" i="13"/>
  <c r="J5" i="7"/>
  <c r="F6" i="13"/>
  <c r="F6" i="9"/>
  <c r="F10"/>
  <c r="F8" i="13"/>
  <c r="H16" i="9"/>
  <c r="I16" s="1"/>
  <c r="F9" i="13"/>
  <c r="F23" i="9"/>
  <c r="F30"/>
  <c r="F12" i="13"/>
  <c r="F35" i="9"/>
  <c r="F16" i="13"/>
  <c r="F41" i="9"/>
  <c r="F20" i="13"/>
  <c r="H46" i="9"/>
  <c r="I46" s="1"/>
  <c r="F50"/>
  <c r="F24" i="13"/>
  <c r="H24" s="1"/>
  <c r="J24" s="1"/>
  <c r="G7"/>
  <c r="G9" i="9"/>
  <c r="G50"/>
  <c r="G24" i="13"/>
  <c r="I16" i="11"/>
  <c r="J16" s="1"/>
  <c r="I42"/>
  <c r="J42" s="1"/>
  <c r="H50"/>
  <c r="H24" i="12"/>
  <c r="I24" s="1"/>
  <c r="I12" i="11"/>
  <c r="J12" s="1"/>
  <c r="H28"/>
  <c r="H10" i="12"/>
  <c r="J3" i="5"/>
  <c r="J49"/>
  <c r="K49" s="1"/>
  <c r="J37"/>
  <c r="K37" s="1"/>
  <c r="J25"/>
  <c r="K25" s="1"/>
  <c r="J9"/>
  <c r="K9" s="1"/>
  <c r="H12" i="9"/>
  <c r="I12" s="1"/>
  <c r="H19"/>
  <c r="I19" s="1"/>
  <c r="H26"/>
  <c r="I26" s="1"/>
  <c r="F13" i="13"/>
  <c r="F31" i="9"/>
  <c r="F17" i="13"/>
  <c r="H17" s="1"/>
  <c r="J17" s="1"/>
  <c r="F36" i="9"/>
  <c r="H42"/>
  <c r="I42" s="1"/>
  <c r="F47"/>
  <c r="F22" i="13"/>
  <c r="F25"/>
  <c r="F52" i="9"/>
  <c r="G10"/>
  <c r="G8" i="13"/>
  <c r="G22"/>
  <c r="G47" i="9"/>
  <c r="G25" i="13"/>
  <c r="G52" i="9"/>
  <c r="H22" i="12"/>
  <c r="I22" s="1"/>
  <c r="H47" i="11"/>
  <c r="H25" i="12"/>
  <c r="H8" i="9"/>
  <c r="I8" s="1"/>
  <c r="H13"/>
  <c r="I13" s="1"/>
  <c r="H20"/>
  <c r="I20" s="1"/>
  <c r="F10" i="13"/>
  <c r="F28" i="9"/>
  <c r="F14" i="13"/>
  <c r="H14" s="1"/>
  <c r="J14" s="1"/>
  <c r="F32" i="9"/>
  <c r="F37"/>
  <c r="F18" i="13"/>
  <c r="H18" s="1"/>
  <c r="J18" s="1"/>
  <c r="H43" i="9"/>
  <c r="I43" s="1"/>
  <c r="F23" i="13"/>
  <c r="F48" i="9"/>
  <c r="I13" i="11"/>
  <c r="J13" s="1"/>
  <c r="I20"/>
  <c r="J20" s="1"/>
  <c r="H48"/>
  <c r="H23" i="12"/>
  <c r="F47" i="11"/>
  <c r="F35"/>
  <c r="F31"/>
  <c r="F23"/>
  <c r="G47"/>
  <c r="G35"/>
  <c r="G31"/>
  <c r="G23"/>
  <c r="H35"/>
  <c r="H31"/>
  <c r="H23"/>
  <c r="I7"/>
  <c r="J7" s="1"/>
  <c r="F6" i="12"/>
  <c r="G7"/>
  <c r="H8"/>
  <c r="I8" s="1"/>
  <c r="F10"/>
  <c r="G11"/>
  <c r="H12"/>
  <c r="I12" s="1"/>
  <c r="F14"/>
  <c r="G15"/>
  <c r="F18"/>
  <c r="G19"/>
  <c r="I19" s="1"/>
  <c r="H20"/>
  <c r="I20" s="1"/>
  <c r="G23"/>
  <c r="I23" s="1"/>
  <c r="H11" i="9"/>
  <c r="I11" s="1"/>
  <c r="F50" i="11"/>
  <c r="F38"/>
  <c r="F30"/>
  <c r="F10"/>
  <c r="G50"/>
  <c r="G30"/>
  <c r="G10"/>
  <c r="I46"/>
  <c r="J46" s="1"/>
  <c r="H38"/>
  <c r="I22"/>
  <c r="J22" s="1"/>
  <c r="G6" i="12"/>
  <c r="H7"/>
  <c r="G10"/>
  <c r="H11"/>
  <c r="G14"/>
  <c r="H15"/>
  <c r="F17"/>
  <c r="G18"/>
  <c r="F21"/>
  <c r="I21" s="1"/>
  <c r="F25"/>
  <c r="I49" i="11"/>
  <c r="J49" s="1"/>
  <c r="F41"/>
  <c r="F33"/>
  <c r="F29"/>
  <c r="F9"/>
  <c r="G45"/>
  <c r="G41"/>
  <c r="H45"/>
  <c r="H37"/>
  <c r="H6" i="12"/>
  <c r="H14"/>
  <c r="G17"/>
  <c r="G25"/>
  <c r="F48" i="11"/>
  <c r="H36"/>
  <c r="I8"/>
  <c r="J8" s="1"/>
  <c r="H5" i="13"/>
  <c r="H6"/>
  <c r="J6" s="1"/>
  <c r="H7"/>
  <c r="J7" s="1"/>
  <c r="H10"/>
  <c r="J10" s="1"/>
  <c r="H11"/>
  <c r="J11" s="1"/>
  <c r="H12"/>
  <c r="J12" s="1"/>
  <c r="H15"/>
  <c r="J15" s="1"/>
  <c r="H19"/>
  <c r="J19" s="1"/>
  <c r="H20"/>
  <c r="J20" s="1"/>
  <c r="H23"/>
  <c r="J23" s="1"/>
  <c r="I5" i="12"/>
  <c r="I9"/>
  <c r="I13"/>
  <c r="I16"/>
  <c r="J11" i="7"/>
  <c r="N455" i="1"/>
  <c r="N165"/>
  <c r="O165" s="1"/>
  <c r="N476"/>
  <c r="N142"/>
  <c r="O142" s="1"/>
  <c r="N557"/>
  <c r="N558"/>
  <c r="N556"/>
  <c r="N552"/>
  <c r="N551"/>
  <c r="N550"/>
  <c r="N549"/>
  <c r="N543"/>
  <c r="N526"/>
  <c r="N525"/>
  <c r="N522"/>
  <c r="O522" s="1"/>
  <c r="N7" i="3" s="1"/>
  <c r="N521" i="1"/>
  <c r="O521" s="1"/>
  <c r="N6" i="3" s="1"/>
  <c r="O17"/>
  <c r="O20"/>
  <c r="O23"/>
  <c r="O24"/>
  <c r="O39"/>
  <c r="O43"/>
  <c r="O50"/>
  <c r="O4"/>
  <c r="O3"/>
  <c r="N16"/>
  <c r="N20"/>
  <c r="N24"/>
  <c r="N33"/>
  <c r="N38"/>
  <c r="N39"/>
  <c r="N43"/>
  <c r="N4"/>
  <c r="N3"/>
  <c r="M16"/>
  <c r="M20"/>
  <c r="M24"/>
  <c r="M39"/>
  <c r="M4"/>
  <c r="M3"/>
  <c r="L16"/>
  <c r="L17"/>
  <c r="L20"/>
  <c r="L23"/>
  <c r="L39"/>
  <c r="L43"/>
  <c r="L50"/>
  <c r="L4"/>
  <c r="L3"/>
  <c r="K16"/>
  <c r="K20"/>
  <c r="K24"/>
  <c r="K39"/>
  <c r="K43"/>
  <c r="K4"/>
  <c r="K3"/>
  <c r="J16"/>
  <c r="J17"/>
  <c r="J20"/>
  <c r="J24"/>
  <c r="J39"/>
  <c r="J40"/>
  <c r="J43"/>
  <c r="J50"/>
  <c r="J4"/>
  <c r="J3"/>
  <c r="I16"/>
  <c r="I17"/>
  <c r="I20"/>
  <c r="I24"/>
  <c r="I39"/>
  <c r="I43"/>
  <c r="I4"/>
  <c r="I3"/>
  <c r="M622" i="1"/>
  <c r="O622" s="1"/>
  <c r="O6" i="3" s="1"/>
  <c r="M623" i="1"/>
  <c r="O623" s="1"/>
  <c r="O7" i="3" s="1"/>
  <c r="M624" i="1"/>
  <c r="O624" s="1"/>
  <c r="O8" i="3" s="1"/>
  <c r="M625" i="1"/>
  <c r="O625" s="1"/>
  <c r="O9" i="3" s="1"/>
  <c r="M626" i="1"/>
  <c r="O626" s="1"/>
  <c r="O10" i="3" s="1"/>
  <c r="M627" i="1"/>
  <c r="O627" s="1"/>
  <c r="O11" i="3" s="1"/>
  <c r="M628" i="1"/>
  <c r="O628" s="1"/>
  <c r="O12" i="3" s="1"/>
  <c r="M629" i="1"/>
  <c r="O629" s="1"/>
  <c r="O13" i="3" s="1"/>
  <c r="M630" i="1"/>
  <c r="O630" s="1"/>
  <c r="O14" i="3" s="1"/>
  <c r="M631" i="1"/>
  <c r="O631" s="1"/>
  <c r="O15" i="3" s="1"/>
  <c r="M632" i="1"/>
  <c r="O632" s="1"/>
  <c r="O16" i="3" s="1"/>
  <c r="M634" i="1"/>
  <c r="O634" s="1"/>
  <c r="O18" i="3" s="1"/>
  <c r="M635" i="1"/>
  <c r="O635" s="1"/>
  <c r="O19" i="3" s="1"/>
  <c r="M636" i="1"/>
  <c r="M637"/>
  <c r="O637" s="1"/>
  <c r="O21" i="3" s="1"/>
  <c r="M638" i="1"/>
  <c r="O638" s="1"/>
  <c r="O22" i="3" s="1"/>
  <c r="M639" i="1"/>
  <c r="M640"/>
  <c r="M641"/>
  <c r="O641" s="1"/>
  <c r="O25" i="3" s="1"/>
  <c r="M642" i="1"/>
  <c r="O642" s="1"/>
  <c r="O26" i="3" s="1"/>
  <c r="M643" i="1"/>
  <c r="O643" s="1"/>
  <c r="O27" i="3" s="1"/>
  <c r="M644" i="1"/>
  <c r="O644" s="1"/>
  <c r="O28" i="3" s="1"/>
  <c r="M645" i="1"/>
  <c r="O645" s="1"/>
  <c r="O29" i="3" s="1"/>
  <c r="M646" i="1"/>
  <c r="O646" s="1"/>
  <c r="O30" i="3" s="1"/>
  <c r="M647" i="1"/>
  <c r="O647" s="1"/>
  <c r="O31" i="3" s="1"/>
  <c r="M648" i="1"/>
  <c r="O648" s="1"/>
  <c r="O32" i="3" s="1"/>
  <c r="M649" i="1"/>
  <c r="O649" s="1"/>
  <c r="O33" i="3" s="1"/>
  <c r="M650" i="1"/>
  <c r="O650" s="1"/>
  <c r="O34" i="3" s="1"/>
  <c r="M651" i="1"/>
  <c r="O651" s="1"/>
  <c r="O35" i="3" s="1"/>
  <c r="M652" i="1"/>
  <c r="O652" s="1"/>
  <c r="O36" i="3" s="1"/>
  <c r="M653" i="1"/>
  <c r="O653" s="1"/>
  <c r="O37" i="3" s="1"/>
  <c r="M654" i="1"/>
  <c r="O654" s="1"/>
  <c r="O38" i="3" s="1"/>
  <c r="M655" i="1"/>
  <c r="M656"/>
  <c r="O656" s="1"/>
  <c r="O40" i="3" s="1"/>
  <c r="M657" i="1"/>
  <c r="O657" s="1"/>
  <c r="O41" i="3" s="1"/>
  <c r="M658" i="1"/>
  <c r="O658" s="1"/>
  <c r="O42" i="3" s="1"/>
  <c r="M659" i="1"/>
  <c r="M660"/>
  <c r="O660" s="1"/>
  <c r="O44" i="3" s="1"/>
  <c r="M661" i="1"/>
  <c r="O661" s="1"/>
  <c r="O45" i="3" s="1"/>
  <c r="M662" i="1"/>
  <c r="O662" s="1"/>
  <c r="O46" i="3" s="1"/>
  <c r="M663" i="1"/>
  <c r="O663" s="1"/>
  <c r="O47" i="3" s="1"/>
  <c r="M664" i="1"/>
  <c r="O664" s="1"/>
  <c r="O48" i="3" s="1"/>
  <c r="M665" i="1"/>
  <c r="O665" s="1"/>
  <c r="O49" i="3" s="1"/>
  <c r="M666" i="1"/>
  <c r="M667"/>
  <c r="O667" s="1"/>
  <c r="O51" i="3" s="1"/>
  <c r="M668" i="1"/>
  <c r="O668" s="1"/>
  <c r="M621"/>
  <c r="O621" s="1"/>
  <c r="O5" i="3" s="1"/>
  <c r="I18" i="12" l="1"/>
  <c r="I11"/>
  <c r="I25"/>
  <c r="I17"/>
  <c r="I7"/>
  <c r="I45" i="11"/>
  <c r="J45" s="1"/>
  <c r="I6" i="12"/>
  <c r="I15"/>
  <c r="O52" i="3"/>
  <c r="J13" i="7"/>
  <c r="J31" i="5"/>
  <c r="K31" s="1"/>
  <c r="J34"/>
  <c r="K34" s="1"/>
  <c r="J8"/>
  <c r="K8" s="1"/>
  <c r="J7"/>
  <c r="K7" s="1"/>
  <c r="J21"/>
  <c r="K21" s="1"/>
  <c r="H22" i="13"/>
  <c r="J22" s="1"/>
  <c r="H25"/>
  <c r="J25" s="1"/>
  <c r="H13"/>
  <c r="J13" s="1"/>
  <c r="H21"/>
  <c r="J21" s="1"/>
  <c r="H8"/>
  <c r="J8" s="1"/>
  <c r="H9"/>
  <c r="J9" s="1"/>
  <c r="H37" i="9"/>
  <c r="I37" s="1"/>
  <c r="H30"/>
  <c r="I30" s="1"/>
  <c r="H36"/>
  <c r="I36" s="1"/>
  <c r="H23"/>
  <c r="I23" s="1"/>
  <c r="H35"/>
  <c r="I35" s="1"/>
  <c r="H6"/>
  <c r="I6" s="1"/>
  <c r="H28"/>
  <c r="I28" s="1"/>
  <c r="H47"/>
  <c r="I47" s="1"/>
  <c r="H31"/>
  <c r="I31" s="1"/>
  <c r="H48"/>
  <c r="I48" s="1"/>
  <c r="H41"/>
  <c r="I41" s="1"/>
  <c r="I10" i="12"/>
  <c r="I14"/>
  <c r="I36" i="11"/>
  <c r="J36" s="1"/>
  <c r="I33"/>
  <c r="J33" s="1"/>
  <c r="I30"/>
  <c r="J30" s="1"/>
  <c r="I48"/>
  <c r="J48" s="1"/>
  <c r="I52"/>
  <c r="J52" s="1"/>
  <c r="I9"/>
  <c r="J9" s="1"/>
  <c r="I37"/>
  <c r="J37" s="1"/>
  <c r="I29"/>
  <c r="J29" s="1"/>
  <c r="I28"/>
  <c r="J28" s="1"/>
  <c r="I23"/>
  <c r="J23" s="1"/>
  <c r="J9" i="7"/>
  <c r="I41" i="11"/>
  <c r="J41" s="1"/>
  <c r="I38"/>
  <c r="J38" s="1"/>
  <c r="I31"/>
  <c r="J31" s="1"/>
  <c r="H50" i="9"/>
  <c r="I50" s="1"/>
  <c r="H10"/>
  <c r="I10" s="1"/>
  <c r="J27" i="5"/>
  <c r="K27" s="1"/>
  <c r="J14" i="7"/>
  <c r="J10"/>
  <c r="H45" i="9"/>
  <c r="I45" s="1"/>
  <c r="H33"/>
  <c r="I33" s="1"/>
  <c r="H9"/>
  <c r="I9" s="1"/>
  <c r="J35" i="5"/>
  <c r="K35" s="1"/>
  <c r="J12"/>
  <c r="K12" s="1"/>
  <c r="J16" i="7"/>
  <c r="I50" i="11"/>
  <c r="J50" s="1"/>
  <c r="I35"/>
  <c r="J35" s="1"/>
  <c r="H32" i="9"/>
  <c r="I32" s="1"/>
  <c r="H38"/>
  <c r="I38" s="1"/>
  <c r="J12" i="7"/>
  <c r="J45" i="5"/>
  <c r="K45" s="1"/>
  <c r="I10" i="11"/>
  <c r="J10" s="1"/>
  <c r="I47"/>
  <c r="J47" s="1"/>
  <c r="H52" i="9"/>
  <c r="I52" s="1"/>
  <c r="J11" i="5"/>
  <c r="K11" s="1"/>
  <c r="H29" i="9"/>
  <c r="I29" s="1"/>
  <c r="J28" i="5"/>
  <c r="K28" s="1"/>
  <c r="J7" i="7"/>
  <c r="M523" i="1"/>
  <c r="O523" s="1"/>
  <c r="N8" i="3" s="1"/>
  <c r="M524" i="1"/>
  <c r="O524" s="1"/>
  <c r="N9" i="3" s="1"/>
  <c r="M525" i="1"/>
  <c r="O525" s="1"/>
  <c r="N10" i="3" s="1"/>
  <c r="M526" i="1"/>
  <c r="O526" s="1"/>
  <c r="N11" i="3" s="1"/>
  <c r="M527" i="1"/>
  <c r="O527" s="1"/>
  <c r="N12" i="3" s="1"/>
  <c r="M528" i="1"/>
  <c r="O528" s="1"/>
  <c r="N13" i="3" s="1"/>
  <c r="M529" i="1"/>
  <c r="O529" s="1"/>
  <c r="N14" i="3" s="1"/>
  <c r="M530" i="1"/>
  <c r="O530" s="1"/>
  <c r="N15" i="3" s="1"/>
  <c r="M531" i="1"/>
  <c r="M532"/>
  <c r="O532" s="1"/>
  <c r="N17" i="3" s="1"/>
  <c r="M533" i="1"/>
  <c r="O533" s="1"/>
  <c r="N18" i="3" s="1"/>
  <c r="M534" i="1"/>
  <c r="O534" s="1"/>
  <c r="N19" i="3" s="1"/>
  <c r="M535" i="1"/>
  <c r="M536"/>
  <c r="O536" s="1"/>
  <c r="N21" i="3" s="1"/>
  <c r="M537" i="1"/>
  <c r="O537" s="1"/>
  <c r="N22" i="3" s="1"/>
  <c r="M538" i="1"/>
  <c r="O538" s="1"/>
  <c r="N23" i="3" s="1"/>
  <c r="M539" i="1"/>
  <c r="M540"/>
  <c r="O540" s="1"/>
  <c r="N25" i="3" s="1"/>
  <c r="M541" i="1"/>
  <c r="O541" s="1"/>
  <c r="N26" i="3" s="1"/>
  <c r="M542" i="1"/>
  <c r="O542" s="1"/>
  <c r="N27" i="3" s="1"/>
  <c r="M543" i="1"/>
  <c r="O543" s="1"/>
  <c r="N28" i="3" s="1"/>
  <c r="M544" i="1"/>
  <c r="O544" s="1"/>
  <c r="N29" i="3" s="1"/>
  <c r="M545" i="1"/>
  <c r="O545" s="1"/>
  <c r="N30" i="3" s="1"/>
  <c r="M546" i="1"/>
  <c r="O546" s="1"/>
  <c r="N31" i="3" s="1"/>
  <c r="M547" i="1"/>
  <c r="O547" s="1"/>
  <c r="N32" i="3" s="1"/>
  <c r="M548" i="1"/>
  <c r="M549"/>
  <c r="O549" s="1"/>
  <c r="N34" i="3" s="1"/>
  <c r="M550" i="1"/>
  <c r="O550" s="1"/>
  <c r="N35" i="3" s="1"/>
  <c r="M551" i="1"/>
  <c r="O551" s="1"/>
  <c r="N36" i="3" s="1"/>
  <c r="M552" i="1"/>
  <c r="O552" s="1"/>
  <c r="N37" i="3" s="1"/>
  <c r="M553" i="1"/>
  <c r="M554"/>
  <c r="M555"/>
  <c r="O555" s="1"/>
  <c r="N40" i="3" s="1"/>
  <c r="M556" i="1"/>
  <c r="O556" s="1"/>
  <c r="N41" i="3" s="1"/>
  <c r="M557" i="1"/>
  <c r="O557" s="1"/>
  <c r="N42" i="3" s="1"/>
  <c r="M558" i="1"/>
  <c r="M559"/>
  <c r="O559" s="1"/>
  <c r="N44" i="3" s="1"/>
  <c r="M560" i="1"/>
  <c r="O560" s="1"/>
  <c r="N45" i="3" s="1"/>
  <c r="M561" i="1"/>
  <c r="O561" s="1"/>
  <c r="N46" i="3" s="1"/>
  <c r="M562" i="1"/>
  <c r="O562" s="1"/>
  <c r="N47" i="3" s="1"/>
  <c r="M563" i="1"/>
  <c r="O563" s="1"/>
  <c r="N48" i="3" s="1"/>
  <c r="M564" i="1"/>
  <c r="O564" s="1"/>
  <c r="N49" i="3" s="1"/>
  <c r="M565" i="1"/>
  <c r="O565" s="1"/>
  <c r="N50" i="3" s="1"/>
  <c r="M566" i="1"/>
  <c r="O566" s="1"/>
  <c r="N51" i="3" s="1"/>
  <c r="M567" i="1"/>
  <c r="O567" s="1"/>
  <c r="M520"/>
  <c r="O520" s="1"/>
  <c r="N5" i="3" s="1"/>
  <c r="M442" i="1"/>
  <c r="O442" s="1"/>
  <c r="M6" i="3" s="1"/>
  <c r="M443" i="1"/>
  <c r="O443" s="1"/>
  <c r="M7" i="3" s="1"/>
  <c r="M444" i="1"/>
  <c r="O444" s="1"/>
  <c r="M8" i="3" s="1"/>
  <c r="M445" i="1"/>
  <c r="O445" s="1"/>
  <c r="M9" i="3" s="1"/>
  <c r="M446" i="1"/>
  <c r="O446" s="1"/>
  <c r="M10" i="3" s="1"/>
  <c r="M447" i="1"/>
  <c r="O447" s="1"/>
  <c r="M11" i="3" s="1"/>
  <c r="M448" i="1"/>
  <c r="O448" s="1"/>
  <c r="M12" i="3" s="1"/>
  <c r="M449" i="1"/>
  <c r="O449" s="1"/>
  <c r="M13" i="3" s="1"/>
  <c r="M450" i="1"/>
  <c r="O450" s="1"/>
  <c r="M14" i="3" s="1"/>
  <c r="M451" i="1"/>
  <c r="O451" s="1"/>
  <c r="M15" i="3" s="1"/>
  <c r="M453" i="1"/>
  <c r="O453" s="1"/>
  <c r="M17" i="3" s="1"/>
  <c r="M454" i="1"/>
  <c r="O454" s="1"/>
  <c r="M18" i="3" s="1"/>
  <c r="M455" i="1"/>
  <c r="O455" s="1"/>
  <c r="M19" i="3" s="1"/>
  <c r="M456" i="1"/>
  <c r="M457"/>
  <c r="O457" s="1"/>
  <c r="M21" i="3" s="1"/>
  <c r="M458" i="1"/>
  <c r="O458" s="1"/>
  <c r="M22" i="3" s="1"/>
  <c r="M459" i="1"/>
  <c r="O459" s="1"/>
  <c r="M23" i="3" s="1"/>
  <c r="M460" i="1"/>
  <c r="M461"/>
  <c r="O461" s="1"/>
  <c r="M25" i="3" s="1"/>
  <c r="M462" i="1"/>
  <c r="O462" s="1"/>
  <c r="M26" i="3" s="1"/>
  <c r="M463" i="1"/>
  <c r="O463" s="1"/>
  <c r="M27" i="3" s="1"/>
  <c r="M464" i="1"/>
  <c r="O464" s="1"/>
  <c r="M28" i="3" s="1"/>
  <c r="M465" i="1"/>
  <c r="O465" s="1"/>
  <c r="M29" i="3" s="1"/>
  <c r="M466" i="1"/>
  <c r="O466" s="1"/>
  <c r="M30" i="3" s="1"/>
  <c r="M467" i="1"/>
  <c r="O467" s="1"/>
  <c r="M31" i="3" s="1"/>
  <c r="M468" i="1"/>
  <c r="O468" s="1"/>
  <c r="M32" i="3" s="1"/>
  <c r="M469" i="1"/>
  <c r="O469" s="1"/>
  <c r="M33" i="3" s="1"/>
  <c r="M470" i="1"/>
  <c r="O470" s="1"/>
  <c r="M34" i="3" s="1"/>
  <c r="M471" i="1"/>
  <c r="O471" s="1"/>
  <c r="M35" i="3" s="1"/>
  <c r="M472" i="1"/>
  <c r="O472" s="1"/>
  <c r="M36" i="3" s="1"/>
  <c r="M473" i="1"/>
  <c r="O473" s="1"/>
  <c r="M37" i="3" s="1"/>
  <c r="M474" i="1"/>
  <c r="O474" s="1"/>
  <c r="M38" i="3" s="1"/>
  <c r="M475" i="1"/>
  <c r="M476"/>
  <c r="O476" s="1"/>
  <c r="M40" i="3" s="1"/>
  <c r="M477" i="1"/>
  <c r="O477" s="1"/>
  <c r="M41" i="3" s="1"/>
  <c r="M478" i="1"/>
  <c r="O478" s="1"/>
  <c r="M42" i="3" s="1"/>
  <c r="M479" i="1"/>
  <c r="O479" s="1"/>
  <c r="M43" i="3" s="1"/>
  <c r="M480" i="1"/>
  <c r="O480" s="1"/>
  <c r="M44" i="3" s="1"/>
  <c r="M481" i="1"/>
  <c r="O481" s="1"/>
  <c r="M45" i="3" s="1"/>
  <c r="M482" i="1"/>
  <c r="O482" s="1"/>
  <c r="M46" i="3" s="1"/>
  <c r="M483" i="1"/>
  <c r="O483" s="1"/>
  <c r="M47" i="3" s="1"/>
  <c r="M484" i="1"/>
  <c r="O484" s="1"/>
  <c r="M48" i="3" s="1"/>
  <c r="M485" i="1"/>
  <c r="O485" s="1"/>
  <c r="M49" i="3" s="1"/>
  <c r="M486" i="1"/>
  <c r="O486" s="1"/>
  <c r="M50" i="3" s="1"/>
  <c r="M487" i="1"/>
  <c r="O487" s="1"/>
  <c r="M51" i="3" s="1"/>
  <c r="M488" i="1"/>
  <c r="O488" s="1"/>
  <c r="M490"/>
  <c r="M491"/>
  <c r="M441"/>
  <c r="O441" s="1"/>
  <c r="M5" i="3" s="1"/>
  <c r="M255" i="1"/>
  <c r="O255" s="1"/>
  <c r="J6" i="3" s="1"/>
  <c r="M256" i="1"/>
  <c r="O256" s="1"/>
  <c r="J7" i="3" s="1"/>
  <c r="M257" i="1"/>
  <c r="O257" s="1"/>
  <c r="J8" i="3" s="1"/>
  <c r="M258" i="1"/>
  <c r="O258" s="1"/>
  <c r="J9" i="3" s="1"/>
  <c r="M259" i="1"/>
  <c r="O259" s="1"/>
  <c r="J10" i="3" s="1"/>
  <c r="M260" i="1"/>
  <c r="O260" s="1"/>
  <c r="J11" i="3" s="1"/>
  <c r="M261" i="1"/>
  <c r="O261" s="1"/>
  <c r="J12" i="3" s="1"/>
  <c r="M262" i="1"/>
  <c r="O262" s="1"/>
  <c r="J13" i="3" s="1"/>
  <c r="M263" i="1"/>
  <c r="O263" s="1"/>
  <c r="J14" i="3" s="1"/>
  <c r="M264" i="1"/>
  <c r="O264" s="1"/>
  <c r="J15" i="3" s="1"/>
  <c r="M265" i="1"/>
  <c r="M266"/>
  <c r="M267"/>
  <c r="O267" s="1"/>
  <c r="J18" i="3" s="1"/>
  <c r="M268" i="1"/>
  <c r="O268" s="1"/>
  <c r="J19" i="3" s="1"/>
  <c r="M269" i="1"/>
  <c r="M270"/>
  <c r="O270" s="1"/>
  <c r="J21" i="3" s="1"/>
  <c r="M271" i="1"/>
  <c r="O271" s="1"/>
  <c r="J22" i="3" s="1"/>
  <c r="M272" i="1"/>
  <c r="O272" s="1"/>
  <c r="J23" i="3" s="1"/>
  <c r="M273" i="1"/>
  <c r="M274"/>
  <c r="O274" s="1"/>
  <c r="J25" i="3" s="1"/>
  <c r="M275" i="1"/>
  <c r="O275" s="1"/>
  <c r="J26" i="3" s="1"/>
  <c r="M276" i="1"/>
  <c r="O276" s="1"/>
  <c r="J27" i="3" s="1"/>
  <c r="M277" i="1"/>
  <c r="O277" s="1"/>
  <c r="J28" i="3" s="1"/>
  <c r="M278" i="1"/>
  <c r="O278" s="1"/>
  <c r="J29" i="3" s="1"/>
  <c r="M279" i="1"/>
  <c r="O279" s="1"/>
  <c r="J30" i="3" s="1"/>
  <c r="M280" i="1"/>
  <c r="O280" s="1"/>
  <c r="J31" i="3" s="1"/>
  <c r="M281" i="1"/>
  <c r="O281" s="1"/>
  <c r="J32" i="3" s="1"/>
  <c r="M282" i="1"/>
  <c r="O282" s="1"/>
  <c r="J33" i="3" s="1"/>
  <c r="M283" i="1"/>
  <c r="O283" s="1"/>
  <c r="J34" i="3" s="1"/>
  <c r="M284" i="1"/>
  <c r="O284" s="1"/>
  <c r="J35" i="3" s="1"/>
  <c r="M285" i="1"/>
  <c r="O285" s="1"/>
  <c r="J36" i="3" s="1"/>
  <c r="M286" i="1"/>
  <c r="O286" s="1"/>
  <c r="J37" i="3" s="1"/>
  <c r="M287" i="1"/>
  <c r="O287" s="1"/>
  <c r="J38" i="3" s="1"/>
  <c r="M288" i="1"/>
  <c r="M289"/>
  <c r="M290"/>
  <c r="O290" s="1"/>
  <c r="J41" i="3" s="1"/>
  <c r="M291" i="1"/>
  <c r="O291" s="1"/>
  <c r="J42" i="3" s="1"/>
  <c r="M292" i="1"/>
  <c r="M293"/>
  <c r="O293" s="1"/>
  <c r="J44" i="3" s="1"/>
  <c r="M294" i="1"/>
  <c r="O294" s="1"/>
  <c r="J45" i="3" s="1"/>
  <c r="M295" i="1"/>
  <c r="O295" s="1"/>
  <c r="J46" i="3" s="1"/>
  <c r="M296" i="1"/>
  <c r="O296" s="1"/>
  <c r="J47" i="3" s="1"/>
  <c r="M297" i="1"/>
  <c r="O297" s="1"/>
  <c r="J48" i="3" s="1"/>
  <c r="M298" i="1"/>
  <c r="O298" s="1"/>
  <c r="J49" i="3" s="1"/>
  <c r="M299" i="1"/>
  <c r="M300"/>
  <c r="O300" s="1"/>
  <c r="J51" i="3" s="1"/>
  <c r="M301" i="1"/>
  <c r="O301" s="1"/>
  <c r="J52" i="3" s="1"/>
  <c r="M303" i="1"/>
  <c r="O303" s="1"/>
  <c r="M254"/>
  <c r="O254" s="1"/>
  <c r="J5" i="3" s="1"/>
  <c r="M317" i="1"/>
  <c r="O317" s="1"/>
  <c r="K6" i="3" s="1"/>
  <c r="M318" i="1"/>
  <c r="O318" s="1"/>
  <c r="K7" i="3" s="1"/>
  <c r="M319" i="1"/>
  <c r="O319" s="1"/>
  <c r="K8" i="3" s="1"/>
  <c r="M320" i="1"/>
  <c r="O320" s="1"/>
  <c r="K9" i="3" s="1"/>
  <c r="M321" i="1"/>
  <c r="O321" s="1"/>
  <c r="K10" i="3" s="1"/>
  <c r="M322" i="1"/>
  <c r="O322" s="1"/>
  <c r="K11" i="3" s="1"/>
  <c r="M323" i="1"/>
  <c r="O323" s="1"/>
  <c r="K12" i="3" s="1"/>
  <c r="M324" i="1"/>
  <c r="O324" s="1"/>
  <c r="K13" i="3" s="1"/>
  <c r="M325" i="1"/>
  <c r="O325" s="1"/>
  <c r="K14" i="3" s="1"/>
  <c r="M326" i="1"/>
  <c r="O326" s="1"/>
  <c r="K15" i="3" s="1"/>
  <c r="M327" i="1"/>
  <c r="M328"/>
  <c r="O328" s="1"/>
  <c r="K17" i="3" s="1"/>
  <c r="M329" i="1"/>
  <c r="O329" s="1"/>
  <c r="K18" i="3" s="1"/>
  <c r="M330" i="1"/>
  <c r="O330" s="1"/>
  <c r="K19" i="3" s="1"/>
  <c r="M331" i="1"/>
  <c r="M332"/>
  <c r="O332" s="1"/>
  <c r="K21" i="3" s="1"/>
  <c r="M333" i="1"/>
  <c r="O333" s="1"/>
  <c r="K22" i="3" s="1"/>
  <c r="M334" i="1"/>
  <c r="O334" s="1"/>
  <c r="K23" i="3" s="1"/>
  <c r="M335" i="1"/>
  <c r="M336"/>
  <c r="O336" s="1"/>
  <c r="K25" i="3" s="1"/>
  <c r="M337" i="1"/>
  <c r="O337" s="1"/>
  <c r="K26" i="3" s="1"/>
  <c r="M338" i="1"/>
  <c r="O338" s="1"/>
  <c r="K27" i="3" s="1"/>
  <c r="M339" i="1"/>
  <c r="O339" s="1"/>
  <c r="K28" i="3" s="1"/>
  <c r="M340" i="1"/>
  <c r="O340" s="1"/>
  <c r="K29" i="3" s="1"/>
  <c r="M341" i="1"/>
  <c r="O341" s="1"/>
  <c r="K30" i="3" s="1"/>
  <c r="M342" i="1"/>
  <c r="O342" s="1"/>
  <c r="K31" i="3" s="1"/>
  <c r="M343" i="1"/>
  <c r="O343" s="1"/>
  <c r="K32" i="3" s="1"/>
  <c r="M344" i="1"/>
  <c r="O344" s="1"/>
  <c r="K33" i="3" s="1"/>
  <c r="M345" i="1"/>
  <c r="O345" s="1"/>
  <c r="K34" i="3" s="1"/>
  <c r="M346" i="1"/>
  <c r="O346" s="1"/>
  <c r="K35" i="3" s="1"/>
  <c r="M347" i="1"/>
  <c r="O347" s="1"/>
  <c r="K36" i="3" s="1"/>
  <c r="M348" i="1"/>
  <c r="O348" s="1"/>
  <c r="K37" i="3" s="1"/>
  <c r="M349" i="1"/>
  <c r="O349" s="1"/>
  <c r="K38" i="3" s="1"/>
  <c r="M350" i="1"/>
  <c r="M351"/>
  <c r="O351" s="1"/>
  <c r="K40" i="3" s="1"/>
  <c r="M352" i="1"/>
  <c r="O352" s="1"/>
  <c r="K41" i="3" s="1"/>
  <c r="M353" i="1"/>
  <c r="O353" s="1"/>
  <c r="K42" i="3" s="1"/>
  <c r="M354" i="1"/>
  <c r="M355"/>
  <c r="O355" s="1"/>
  <c r="K44" i="3" s="1"/>
  <c r="M356" i="1"/>
  <c r="O356" s="1"/>
  <c r="K45" i="3" s="1"/>
  <c r="M357" i="1"/>
  <c r="O357" s="1"/>
  <c r="K46" i="3" s="1"/>
  <c r="M358" i="1"/>
  <c r="O358" s="1"/>
  <c r="K47" i="3" s="1"/>
  <c r="M359" i="1"/>
  <c r="O359" s="1"/>
  <c r="K48" i="3" s="1"/>
  <c r="M360" i="1"/>
  <c r="O360" s="1"/>
  <c r="K49" i="3" s="1"/>
  <c r="M361" i="1"/>
  <c r="O361" s="1"/>
  <c r="K50" i="3" s="1"/>
  <c r="M362" i="1"/>
  <c r="O362" s="1"/>
  <c r="K51" i="3" s="1"/>
  <c r="M363" i="1"/>
  <c r="O363" s="1"/>
  <c r="M365"/>
  <c r="M316"/>
  <c r="O316" s="1"/>
  <c r="K5" i="3" s="1"/>
  <c r="M380" i="1"/>
  <c r="O380" s="1"/>
  <c r="L6" i="3" s="1"/>
  <c r="M381" i="1"/>
  <c r="O381" s="1"/>
  <c r="L7" i="3" s="1"/>
  <c r="M382" i="1"/>
  <c r="O382" s="1"/>
  <c r="L8" i="3" s="1"/>
  <c r="M383" i="1"/>
  <c r="O383" s="1"/>
  <c r="L9" i="3" s="1"/>
  <c r="M384" i="1"/>
  <c r="O384" s="1"/>
  <c r="L10" i="3" s="1"/>
  <c r="M385" i="1"/>
  <c r="O385" s="1"/>
  <c r="L11" i="3" s="1"/>
  <c r="M386" i="1"/>
  <c r="O386" s="1"/>
  <c r="L12" i="3" s="1"/>
  <c r="M387" i="1"/>
  <c r="O387" s="1"/>
  <c r="L13" i="3" s="1"/>
  <c r="M388" i="1"/>
  <c r="O388" s="1"/>
  <c r="L14" i="3" s="1"/>
  <c r="M389" i="1"/>
  <c r="O389" s="1"/>
  <c r="L15" i="3" s="1"/>
  <c r="M390" i="1"/>
  <c r="M391"/>
  <c r="M392"/>
  <c r="O392" s="1"/>
  <c r="L18" i="3" s="1"/>
  <c r="M393" i="1"/>
  <c r="O393" s="1"/>
  <c r="L19" i="3" s="1"/>
  <c r="M394" i="1"/>
  <c r="M395"/>
  <c r="O395" s="1"/>
  <c r="L21" i="3" s="1"/>
  <c r="M396" i="1"/>
  <c r="O396" s="1"/>
  <c r="L22" i="3" s="1"/>
  <c r="M397" i="1"/>
  <c r="M398"/>
  <c r="O398" s="1"/>
  <c r="L24" i="3" s="1"/>
  <c r="M399" i="1"/>
  <c r="O399" s="1"/>
  <c r="L25" i="3" s="1"/>
  <c r="M400" i="1"/>
  <c r="O400" s="1"/>
  <c r="L26" i="3" s="1"/>
  <c r="M401" i="1"/>
  <c r="O401" s="1"/>
  <c r="L27" i="3" s="1"/>
  <c r="M402" i="1"/>
  <c r="O402" s="1"/>
  <c r="L28" i="3" s="1"/>
  <c r="M403" i="1"/>
  <c r="O403" s="1"/>
  <c r="L29" i="3" s="1"/>
  <c r="M404" i="1"/>
  <c r="O404" s="1"/>
  <c r="L30" i="3" s="1"/>
  <c r="M405" i="1"/>
  <c r="O405" s="1"/>
  <c r="L31" i="3" s="1"/>
  <c r="M406" i="1"/>
  <c r="O406" s="1"/>
  <c r="L32" i="3" s="1"/>
  <c r="M407" i="1"/>
  <c r="O407" s="1"/>
  <c r="L33" i="3" s="1"/>
  <c r="M408" i="1"/>
  <c r="O408" s="1"/>
  <c r="L34" i="3" s="1"/>
  <c r="M409" i="1"/>
  <c r="O409" s="1"/>
  <c r="L35" i="3" s="1"/>
  <c r="M410" i="1"/>
  <c r="O410" s="1"/>
  <c r="L36" i="3" s="1"/>
  <c r="M411" i="1"/>
  <c r="O411" s="1"/>
  <c r="L37" i="3" s="1"/>
  <c r="M412" i="1"/>
  <c r="O412" s="1"/>
  <c r="L38" i="3" s="1"/>
  <c r="M413" i="1"/>
  <c r="M414"/>
  <c r="O414" s="1"/>
  <c r="L40" i="3" s="1"/>
  <c r="M415" i="1"/>
  <c r="O415" s="1"/>
  <c r="L41" i="3" s="1"/>
  <c r="M416" i="1"/>
  <c r="O416" s="1"/>
  <c r="L42" i="3" s="1"/>
  <c r="M417" i="1"/>
  <c r="M418"/>
  <c r="O418" s="1"/>
  <c r="L44" i="3" s="1"/>
  <c r="M419" i="1"/>
  <c r="O419" s="1"/>
  <c r="L45" i="3" s="1"/>
  <c r="M420" i="1"/>
  <c r="O420" s="1"/>
  <c r="L46" i="3" s="1"/>
  <c r="M421" i="1"/>
  <c r="O421" s="1"/>
  <c r="L47" i="3" s="1"/>
  <c r="M422" i="1"/>
  <c r="O422" s="1"/>
  <c r="L48" i="3" s="1"/>
  <c r="M423" i="1"/>
  <c r="O423" s="1"/>
  <c r="L49" i="3" s="1"/>
  <c r="M424" i="1"/>
  <c r="M425"/>
  <c r="O425" s="1"/>
  <c r="L51" i="3" s="1"/>
  <c r="M426" i="1"/>
  <c r="O426" s="1"/>
  <c r="L52" i="3" s="1"/>
  <c r="M379" i="1"/>
  <c r="O379" s="1"/>
  <c r="L5" i="3" s="1"/>
  <c r="M192" i="1"/>
  <c r="O192" s="1"/>
  <c r="I6" i="3" s="1"/>
  <c r="M193" i="1"/>
  <c r="O193" s="1"/>
  <c r="I7" i="3" s="1"/>
  <c r="M194" i="1"/>
  <c r="O194" s="1"/>
  <c r="I8" i="3" s="1"/>
  <c r="M195" i="1"/>
  <c r="O195" s="1"/>
  <c r="I9" i="3" s="1"/>
  <c r="M196" i="1"/>
  <c r="O196" s="1"/>
  <c r="I10" i="3" s="1"/>
  <c r="M197" i="1"/>
  <c r="O197" s="1"/>
  <c r="I11" i="3" s="1"/>
  <c r="M198" i="1"/>
  <c r="O198" s="1"/>
  <c r="I12" i="3" s="1"/>
  <c r="M199" i="1"/>
  <c r="O199" s="1"/>
  <c r="I13" i="3" s="1"/>
  <c r="M200" i="1"/>
  <c r="O200" s="1"/>
  <c r="I14" i="3" s="1"/>
  <c r="M201" i="1"/>
  <c r="O201" s="1"/>
  <c r="I15" i="3" s="1"/>
  <c r="M202" i="1"/>
  <c r="M203"/>
  <c r="M204"/>
  <c r="O204" s="1"/>
  <c r="I18" i="3" s="1"/>
  <c r="M205" i="1"/>
  <c r="O205" s="1"/>
  <c r="I19" i="3" s="1"/>
  <c r="M206" i="1"/>
  <c r="M207"/>
  <c r="O207" s="1"/>
  <c r="I21" i="3" s="1"/>
  <c r="M208" i="1"/>
  <c r="O208" s="1"/>
  <c r="I22" i="3" s="1"/>
  <c r="M209" i="1"/>
  <c r="O209" s="1"/>
  <c r="I23" i="3" s="1"/>
  <c r="M210" i="1"/>
  <c r="M211"/>
  <c r="O211" s="1"/>
  <c r="I25" i="3" s="1"/>
  <c r="M212" i="1"/>
  <c r="O212" s="1"/>
  <c r="I26" i="3" s="1"/>
  <c r="M213" i="1"/>
  <c r="O213" s="1"/>
  <c r="I27" i="3" s="1"/>
  <c r="M214" i="1"/>
  <c r="O214" s="1"/>
  <c r="I28" i="3" s="1"/>
  <c r="M215" i="1"/>
  <c r="O215" s="1"/>
  <c r="I29" i="3" s="1"/>
  <c r="M216" i="1"/>
  <c r="O216" s="1"/>
  <c r="I30" i="3" s="1"/>
  <c r="M217" i="1"/>
  <c r="O217" s="1"/>
  <c r="I31" i="3" s="1"/>
  <c r="M218" i="1"/>
  <c r="O218" s="1"/>
  <c r="I32" i="3" s="1"/>
  <c r="M219" i="1"/>
  <c r="O219" s="1"/>
  <c r="I33" i="3" s="1"/>
  <c r="M220" i="1"/>
  <c r="O220" s="1"/>
  <c r="I34" i="3" s="1"/>
  <c r="M221" i="1"/>
  <c r="O221" s="1"/>
  <c r="I35" i="3" s="1"/>
  <c r="M222" i="1"/>
  <c r="O222" s="1"/>
  <c r="I36" i="3" s="1"/>
  <c r="M223" i="1"/>
  <c r="O223" s="1"/>
  <c r="I37" i="3" s="1"/>
  <c r="M224" i="1"/>
  <c r="O224" s="1"/>
  <c r="I38" i="3" s="1"/>
  <c r="M225" i="1"/>
  <c r="M226"/>
  <c r="O226" s="1"/>
  <c r="I40" i="3" s="1"/>
  <c r="M227" i="1"/>
  <c r="O227" s="1"/>
  <c r="I41" i="3" s="1"/>
  <c r="M228" i="1"/>
  <c r="O228" s="1"/>
  <c r="I42" i="3" s="1"/>
  <c r="M229" i="1"/>
  <c r="M230"/>
  <c r="O230" s="1"/>
  <c r="I44" i="3" s="1"/>
  <c r="M231" i="1"/>
  <c r="O231" s="1"/>
  <c r="I45" i="3" s="1"/>
  <c r="M232" i="1"/>
  <c r="O232" s="1"/>
  <c r="I46" i="3" s="1"/>
  <c r="M233" i="1"/>
  <c r="O233" s="1"/>
  <c r="I47" i="3" s="1"/>
  <c r="M234" i="1"/>
  <c r="O234" s="1"/>
  <c r="I48" i="3" s="1"/>
  <c r="M235" i="1"/>
  <c r="O235" s="1"/>
  <c r="I49" i="3" s="1"/>
  <c r="M236" i="1"/>
  <c r="O236" s="1"/>
  <c r="I50" i="3" s="1"/>
  <c r="M237" i="1"/>
  <c r="O237" s="1"/>
  <c r="I51" i="3" s="1"/>
  <c r="M238" i="1"/>
  <c r="I52" i="3" s="1"/>
  <c r="O240" i="1"/>
  <c r="M191"/>
  <c r="O191" s="1"/>
  <c r="I5" i="3" s="1"/>
  <c r="H16"/>
  <c r="H18"/>
  <c r="H20"/>
  <c r="H24"/>
  <c r="H33"/>
  <c r="H39"/>
  <c r="H41"/>
  <c r="H43"/>
  <c r="H4"/>
  <c r="H3"/>
  <c r="G16"/>
  <c r="G20"/>
  <c r="G24"/>
  <c r="G33"/>
  <c r="G39"/>
  <c r="G43"/>
  <c r="G4"/>
  <c r="G3"/>
  <c r="F16"/>
  <c r="F20"/>
  <c r="F24"/>
  <c r="F39"/>
  <c r="F43"/>
  <c r="F4"/>
  <c r="F3"/>
  <c r="M130" i="1"/>
  <c r="O130" s="1"/>
  <c r="H6" i="3" s="1"/>
  <c r="M131" i="1"/>
  <c r="O131" s="1"/>
  <c r="H7" i="3" s="1"/>
  <c r="M132" i="1"/>
  <c r="O132" s="1"/>
  <c r="H8" i="3" s="1"/>
  <c r="M133" i="1"/>
  <c r="O133" s="1"/>
  <c r="H9" i="3" s="1"/>
  <c r="M134" i="1"/>
  <c r="O134" s="1"/>
  <c r="H10" i="3" s="1"/>
  <c r="M135" i="1"/>
  <c r="O135" s="1"/>
  <c r="H11" i="3" s="1"/>
  <c r="M136" i="1"/>
  <c r="O136" s="1"/>
  <c r="H12" i="3" s="1"/>
  <c r="M137" i="1"/>
  <c r="O137" s="1"/>
  <c r="H13" i="3" s="1"/>
  <c r="M138" i="1"/>
  <c r="O138" s="1"/>
  <c r="H14" i="3" s="1"/>
  <c r="M139" i="1"/>
  <c r="O139" s="1"/>
  <c r="H15" i="3" s="1"/>
  <c r="M141" i="1"/>
  <c r="O141" s="1"/>
  <c r="H17" i="3" s="1"/>
  <c r="M143" i="1"/>
  <c r="O143" s="1"/>
  <c r="H19" i="3" s="1"/>
  <c r="M145" i="1"/>
  <c r="O145" s="1"/>
  <c r="H21" i="3" s="1"/>
  <c r="M146" i="1"/>
  <c r="O146" s="1"/>
  <c r="H22" i="3" s="1"/>
  <c r="M147" i="1"/>
  <c r="O147" s="1"/>
  <c r="H23" i="3" s="1"/>
  <c r="M149" i="1"/>
  <c r="O149" s="1"/>
  <c r="H25" i="3" s="1"/>
  <c r="M150" i="1"/>
  <c r="O150" s="1"/>
  <c r="H26" i="3" s="1"/>
  <c r="M151" i="1"/>
  <c r="O151" s="1"/>
  <c r="H27" i="3" s="1"/>
  <c r="M152" i="1"/>
  <c r="O152" s="1"/>
  <c r="H28" i="3" s="1"/>
  <c r="M153" i="1"/>
  <c r="O153" s="1"/>
  <c r="H29" i="3" s="1"/>
  <c r="M154" i="1"/>
  <c r="O154" s="1"/>
  <c r="H30" i="3" s="1"/>
  <c r="M155" i="1"/>
  <c r="O155" s="1"/>
  <c r="H31" i="3" s="1"/>
  <c r="M156" i="1"/>
  <c r="O156" s="1"/>
  <c r="H32" i="3" s="1"/>
  <c r="M158" i="1"/>
  <c r="O158" s="1"/>
  <c r="H34" i="3" s="1"/>
  <c r="M159" i="1"/>
  <c r="O159" s="1"/>
  <c r="H35" i="3" s="1"/>
  <c r="M160" i="1"/>
  <c r="O160" s="1"/>
  <c r="H36" i="3" s="1"/>
  <c r="M161" i="1"/>
  <c r="O161" s="1"/>
  <c r="H37" i="3" s="1"/>
  <c r="M162" i="1"/>
  <c r="O162" s="1"/>
  <c r="H38" i="3" s="1"/>
  <c r="M164" i="1"/>
  <c r="O164" s="1"/>
  <c r="H40" i="3" s="1"/>
  <c r="M166" i="1"/>
  <c r="O166" s="1"/>
  <c r="H42" i="3" s="1"/>
  <c r="M168" i="1"/>
  <c r="O168" s="1"/>
  <c r="H44" i="3" s="1"/>
  <c r="M169" i="1"/>
  <c r="O169" s="1"/>
  <c r="H45" i="3" s="1"/>
  <c r="M170" i="1"/>
  <c r="O170" s="1"/>
  <c r="H46" i="3" s="1"/>
  <c r="M171" i="1"/>
  <c r="O171" s="1"/>
  <c r="H47" i="3" s="1"/>
  <c r="M172" i="1"/>
  <c r="O172" s="1"/>
  <c r="H48" i="3" s="1"/>
  <c r="M173" i="1"/>
  <c r="O173" s="1"/>
  <c r="H49" i="3" s="1"/>
  <c r="M174" i="1"/>
  <c r="O174" s="1"/>
  <c r="H50" i="3" s="1"/>
  <c r="M175" i="1"/>
  <c r="O175" s="1"/>
  <c r="H51" i="3" s="1"/>
  <c r="M176" i="1"/>
  <c r="O176" s="1"/>
  <c r="H52" i="3" s="1"/>
  <c r="M129" i="1"/>
  <c r="O129" s="1"/>
  <c r="H5" i="3" s="1"/>
  <c r="N114" i="1"/>
  <c r="O114" s="1"/>
  <c r="G50" i="3" s="1"/>
  <c r="N109" i="1"/>
  <c r="O109" s="1"/>
  <c r="G45" i="3" s="1"/>
  <c r="N102" i="1"/>
  <c r="O102" s="1"/>
  <c r="G38" i="3" s="1"/>
  <c r="N81" i="1"/>
  <c r="O81" s="1"/>
  <c r="G17" i="3" s="1"/>
  <c r="M70" i="1"/>
  <c r="O70" s="1"/>
  <c r="G6" i="3" s="1"/>
  <c r="M71" i="1"/>
  <c r="O71" s="1"/>
  <c r="G7" i="3" s="1"/>
  <c r="M72" i="1"/>
  <c r="O72" s="1"/>
  <c r="G8" i="3" s="1"/>
  <c r="M73" i="1"/>
  <c r="O73" s="1"/>
  <c r="G9" i="3" s="1"/>
  <c r="M74" i="1"/>
  <c r="O74" s="1"/>
  <c r="G10" i="3" s="1"/>
  <c r="M75" i="1"/>
  <c r="O75" s="1"/>
  <c r="G11" i="3" s="1"/>
  <c r="M76" i="1"/>
  <c r="O76" s="1"/>
  <c r="G12" i="3" s="1"/>
  <c r="M77" i="1"/>
  <c r="O77" s="1"/>
  <c r="G13" i="3" s="1"/>
  <c r="M78" i="1"/>
  <c r="O78" s="1"/>
  <c r="G14" i="3" s="1"/>
  <c r="M79" i="1"/>
  <c r="O79" s="1"/>
  <c r="G15" i="3" s="1"/>
  <c r="M82" i="1"/>
  <c r="O82" s="1"/>
  <c r="G18" i="3" s="1"/>
  <c r="M83" i="1"/>
  <c r="O83" s="1"/>
  <c r="G19" i="3" s="1"/>
  <c r="M85" i="1"/>
  <c r="O85" s="1"/>
  <c r="G21" i="3" s="1"/>
  <c r="M86" i="1"/>
  <c r="O86" s="1"/>
  <c r="G22" i="3" s="1"/>
  <c r="M87" i="1"/>
  <c r="O87" s="1"/>
  <c r="G23" i="3" s="1"/>
  <c r="M89" i="1"/>
  <c r="O89" s="1"/>
  <c r="G25" i="3" s="1"/>
  <c r="M90" i="1"/>
  <c r="O90" s="1"/>
  <c r="G26" i="3" s="1"/>
  <c r="M91" i="1"/>
  <c r="O91" s="1"/>
  <c r="G27" i="3" s="1"/>
  <c r="M92" i="1"/>
  <c r="O92" s="1"/>
  <c r="G28" i="3" s="1"/>
  <c r="M93" i="1"/>
  <c r="O93" s="1"/>
  <c r="G29" i="3" s="1"/>
  <c r="M94" i="1"/>
  <c r="O94" s="1"/>
  <c r="G30" i="3" s="1"/>
  <c r="M95" i="1"/>
  <c r="O95" s="1"/>
  <c r="G31" i="3" s="1"/>
  <c r="M96" i="1"/>
  <c r="O96" s="1"/>
  <c r="G32" i="3" s="1"/>
  <c r="M98" i="1"/>
  <c r="O98" s="1"/>
  <c r="G34" i="3" s="1"/>
  <c r="M99" i="1"/>
  <c r="O99" s="1"/>
  <c r="G35" i="3" s="1"/>
  <c r="M100" i="1"/>
  <c r="O100" s="1"/>
  <c r="G36" i="3" s="1"/>
  <c r="M101" i="1"/>
  <c r="O101" s="1"/>
  <c r="G37" i="3" s="1"/>
  <c r="M104" i="1"/>
  <c r="O104" s="1"/>
  <c r="G40" i="3" s="1"/>
  <c r="M105" i="1"/>
  <c r="O105" s="1"/>
  <c r="G41" i="3" s="1"/>
  <c r="M106" i="1"/>
  <c r="O106" s="1"/>
  <c r="G42" i="3" s="1"/>
  <c r="M108" i="1"/>
  <c r="O108" s="1"/>
  <c r="G44" i="3" s="1"/>
  <c r="M110" i="1"/>
  <c r="O110" s="1"/>
  <c r="G46" i="3" s="1"/>
  <c r="M111" i="1"/>
  <c r="O111" s="1"/>
  <c r="G47" i="3" s="1"/>
  <c r="M112" i="1"/>
  <c r="O112" s="1"/>
  <c r="G48" i="3" s="1"/>
  <c r="M113" i="1"/>
  <c r="O113" s="1"/>
  <c r="G49" i="3" s="1"/>
  <c r="M115" i="1"/>
  <c r="O115" s="1"/>
  <c r="G51" i="3" s="1"/>
  <c r="M116" i="1"/>
  <c r="M69"/>
  <c r="O69" s="1"/>
  <c r="G5" i="3" s="1"/>
  <c r="M8" i="1"/>
  <c r="O8" s="1"/>
  <c r="F5" i="3" s="1"/>
  <c r="M9" i="1"/>
  <c r="O9" s="1"/>
  <c r="F6" i="3" s="1"/>
  <c r="M10" i="1"/>
  <c r="O10" s="1"/>
  <c r="F7" i="3" s="1"/>
  <c r="M11" i="1"/>
  <c r="O11" s="1"/>
  <c r="F8" i="3" s="1"/>
  <c r="M12" i="1"/>
  <c r="O12" s="1"/>
  <c r="F9" i="3" s="1"/>
  <c r="M13" i="1"/>
  <c r="O13" s="1"/>
  <c r="F10" i="3" s="1"/>
  <c r="M14" i="1"/>
  <c r="O14" s="1"/>
  <c r="F11" i="3" s="1"/>
  <c r="M15" i="1"/>
  <c r="O15" s="1"/>
  <c r="F12" i="3" s="1"/>
  <c r="M16" i="1"/>
  <c r="O16" s="1"/>
  <c r="F13" i="3" s="1"/>
  <c r="M17" i="1"/>
  <c r="O17" s="1"/>
  <c r="F14" i="3" s="1"/>
  <c r="M18" i="1"/>
  <c r="O18" s="1"/>
  <c r="F15" i="3" s="1"/>
  <c r="M19" i="1"/>
  <c r="M20"/>
  <c r="O20" s="1"/>
  <c r="F17" i="3" s="1"/>
  <c r="M21" i="1"/>
  <c r="O21" s="1"/>
  <c r="F18" i="3" s="1"/>
  <c r="M22" i="1"/>
  <c r="O22" s="1"/>
  <c r="F19" i="3" s="1"/>
  <c r="M23" i="1"/>
  <c r="M24"/>
  <c r="O24" s="1"/>
  <c r="F21" i="3" s="1"/>
  <c r="M25" i="1"/>
  <c r="O25" s="1"/>
  <c r="F22" i="3" s="1"/>
  <c r="M26" i="1"/>
  <c r="O26" s="1"/>
  <c r="F23" i="3" s="1"/>
  <c r="M27" i="1"/>
  <c r="M28"/>
  <c r="O28" s="1"/>
  <c r="F25" i="3" s="1"/>
  <c r="M29" i="1"/>
  <c r="O29" s="1"/>
  <c r="F26" i="3" s="1"/>
  <c r="M30" i="1"/>
  <c r="O30" s="1"/>
  <c r="F27" i="3" s="1"/>
  <c r="M31" i="1"/>
  <c r="O31" s="1"/>
  <c r="F28" i="3" s="1"/>
  <c r="M32" i="1"/>
  <c r="O32" s="1"/>
  <c r="F29" i="3" s="1"/>
  <c r="M33" i="1"/>
  <c r="O33" s="1"/>
  <c r="F30" i="3" s="1"/>
  <c r="M34" i="1"/>
  <c r="O34" s="1"/>
  <c r="F31" i="3" s="1"/>
  <c r="M35" i="1"/>
  <c r="O35" s="1"/>
  <c r="F32" i="3" s="1"/>
  <c r="M36" i="1"/>
  <c r="O36" s="1"/>
  <c r="F33" i="3" s="1"/>
  <c r="M37" i="1"/>
  <c r="O37" s="1"/>
  <c r="F34" i="3" s="1"/>
  <c r="M38" i="1"/>
  <c r="O38" s="1"/>
  <c r="F35" i="3" s="1"/>
  <c r="M39" i="1"/>
  <c r="O39" s="1"/>
  <c r="F36" i="3" s="1"/>
  <c r="M40" i="1"/>
  <c r="O40" s="1"/>
  <c r="F37" i="3" s="1"/>
  <c r="M41" i="1"/>
  <c r="O41" s="1"/>
  <c r="F38" i="3" s="1"/>
  <c r="M42" i="1"/>
  <c r="M43"/>
  <c r="O43" s="1"/>
  <c r="F40" i="3" s="1"/>
  <c r="M44" i="1"/>
  <c r="O44" s="1"/>
  <c r="F41" i="3" s="1"/>
  <c r="M45" i="1"/>
  <c r="O45" s="1"/>
  <c r="F42" i="3" s="1"/>
  <c r="M46" i="1"/>
  <c r="M47"/>
  <c r="O47" s="1"/>
  <c r="F44" i="3" s="1"/>
  <c r="M48" i="1"/>
  <c r="O48" s="1"/>
  <c r="F45" i="3" s="1"/>
  <c r="M49" i="1"/>
  <c r="O49" s="1"/>
  <c r="F46" i="3" s="1"/>
  <c r="M50" i="1"/>
  <c r="O50" s="1"/>
  <c r="F47" i="3" s="1"/>
  <c r="M51" i="1"/>
  <c r="O51" s="1"/>
  <c r="F48" i="3" s="1"/>
  <c r="M52" i="1"/>
  <c r="O52" s="1"/>
  <c r="F49" i="3" s="1"/>
  <c r="M53" i="1"/>
  <c r="O53" s="1"/>
  <c r="F50" i="3" s="1"/>
  <c r="M54" i="1"/>
  <c r="O54" s="1"/>
  <c r="F51" i="3" s="1"/>
  <c r="M55" i="1"/>
  <c r="O55" s="1"/>
  <c r="F52" i="3" s="1"/>
  <c r="L10" i="11" l="1"/>
  <c r="O116" i="1"/>
  <c r="G52" i="3" s="1"/>
  <c r="M52"/>
  <c r="K52"/>
  <c r="N52"/>
  <c r="P4"/>
  <c r="P43"/>
  <c r="Q43" s="1"/>
  <c r="P39"/>
  <c r="Q39" s="1"/>
  <c r="P20"/>
  <c r="Q20" s="1"/>
  <c r="P16"/>
  <c r="Q16" s="1"/>
  <c r="P51"/>
  <c r="Q51" s="1"/>
  <c r="P47"/>
  <c r="Q47" s="1"/>
  <c r="P35"/>
  <c r="P31"/>
  <c r="Q31" s="1"/>
  <c r="P27"/>
  <c r="Q27" s="1"/>
  <c r="P21"/>
  <c r="Q21" s="1"/>
  <c r="P19"/>
  <c r="Q19" s="1"/>
  <c r="P13"/>
  <c r="P9"/>
  <c r="P50"/>
  <c r="Q50" s="1"/>
  <c r="P48"/>
  <c r="Q48" s="1"/>
  <c r="P46"/>
  <c r="P44"/>
  <c r="Q44" s="1"/>
  <c r="P42"/>
  <c r="Q42" s="1"/>
  <c r="P40"/>
  <c r="Q40" s="1"/>
  <c r="P38"/>
  <c r="Q38" s="1"/>
  <c r="P36"/>
  <c r="P34"/>
  <c r="Q34" s="1"/>
  <c r="P32"/>
  <c r="P30"/>
  <c r="Q30" s="1"/>
  <c r="P28"/>
  <c r="P26"/>
  <c r="Q26" s="1"/>
  <c r="P22"/>
  <c r="P18"/>
  <c r="Q18" s="1"/>
  <c r="P14"/>
  <c r="Q14" s="1"/>
  <c r="P12"/>
  <c r="P10"/>
  <c r="Q10" s="1"/>
  <c r="P8"/>
  <c r="P6"/>
  <c r="Q6" s="1"/>
  <c r="P5"/>
  <c r="Q5" s="1"/>
  <c r="P49"/>
  <c r="Q49" s="1"/>
  <c r="P45"/>
  <c r="Q45" s="1"/>
  <c r="P41"/>
  <c r="Q41" s="1"/>
  <c r="P37"/>
  <c r="Q37" s="1"/>
  <c r="P33"/>
  <c r="Q33" s="1"/>
  <c r="P29"/>
  <c r="P25"/>
  <c r="Q25" s="1"/>
  <c r="P23"/>
  <c r="Q23" s="1"/>
  <c r="P17"/>
  <c r="Q17" s="1"/>
  <c r="P15"/>
  <c r="Q15" s="1"/>
  <c r="P11"/>
  <c r="Q11" s="1"/>
  <c r="P7"/>
  <c r="Q7" s="1"/>
  <c r="P24"/>
  <c r="Q24" s="1"/>
  <c r="P52" l="1"/>
  <c r="Q52" s="1"/>
  <c r="Q22"/>
  <c r="K10" i="7"/>
  <c r="L10" s="1"/>
  <c r="Q32" i="3"/>
  <c r="K13" i="7"/>
  <c r="L13" s="1"/>
  <c r="Q13" i="3"/>
  <c r="K9" i="7"/>
  <c r="L9" s="1"/>
  <c r="Q12" i="3"/>
  <c r="K8" i="7"/>
  <c r="L8" s="1"/>
  <c r="Q35" i="3"/>
  <c r="K14" i="7"/>
  <c r="L14" s="1"/>
  <c r="Q28" i="3"/>
  <c r="K11" i="7"/>
  <c r="L11" s="1"/>
  <c r="Q36" i="3"/>
  <c r="K15" i="7"/>
  <c r="L15" s="1"/>
  <c r="Q29" i="3"/>
  <c r="K12" i="7"/>
  <c r="L12" s="1"/>
  <c r="Q8" i="3"/>
  <c r="K6" i="7"/>
  <c r="L6" s="1"/>
  <c r="Q46" i="3"/>
  <c r="K16" i="7"/>
  <c r="L16" s="1"/>
  <c r="Q9" i="3"/>
  <c r="K7" i="7"/>
  <c r="L7" s="1"/>
  <c r="T10" i="3"/>
  <c r="T13" l="1"/>
  <c r="T12"/>
  <c r="T11"/>
</calcChain>
</file>

<file path=xl/sharedStrings.xml><?xml version="1.0" encoding="utf-8"?>
<sst xmlns="http://schemas.openxmlformats.org/spreadsheetml/2006/main" count="6537" uniqueCount="540">
  <si>
    <t>Nguyễn Thế</t>
  </si>
  <si>
    <t>Ánh</t>
  </si>
  <si>
    <t>05.10.2001</t>
  </si>
  <si>
    <t>Đội 1- Nguyên Bình- Tĩnh Gia - Thanh Hóa</t>
  </si>
  <si>
    <t xml:space="preserve">Lê Hữu </t>
  </si>
  <si>
    <t>Chiến</t>
  </si>
  <si>
    <t>Lê Công</t>
  </si>
  <si>
    <t>Chính</t>
  </si>
  <si>
    <t>16/09/2000</t>
  </si>
  <si>
    <t>Đội 16- Nguyên Bình- Tĩnh Gia- Thanh Hóa</t>
  </si>
  <si>
    <t xml:space="preserve">Lê Đức </t>
  </si>
  <si>
    <t>Chung</t>
  </si>
  <si>
    <t>Đông Hải - Hải Hòa- Tĩnh Gia - Thanh Hóa</t>
  </si>
  <si>
    <t>Lê Văn</t>
  </si>
  <si>
    <t>Cương</t>
  </si>
  <si>
    <t>16/10/2000</t>
  </si>
  <si>
    <t>Hữu Nam– Mai  Lâm – Tĩnh Gia – Thanh Hóa</t>
  </si>
  <si>
    <t xml:space="preserve">Lê Văn </t>
  </si>
  <si>
    <t>Đại</t>
  </si>
  <si>
    <t>19/02/2001</t>
  </si>
  <si>
    <t>Sơn Trà- Trúc Lâm- Tĩnh Gia - Thanh Hóa</t>
  </si>
  <si>
    <t>Nguyễn Văn</t>
  </si>
  <si>
    <t>Ninh Hải - Tĩnh Gia - Thanh Hóa</t>
  </si>
  <si>
    <t xml:space="preserve">Lê Công </t>
  </si>
  <si>
    <t>Đạt</t>
  </si>
  <si>
    <t>Đồng Minh - Hải Ninh - Tĩnh Gia - Thanh Hóa</t>
  </si>
  <si>
    <t>Hải Nhân - Tĩnh Gia - Thanh Hóa</t>
  </si>
  <si>
    <t xml:space="preserve">Lê Thị </t>
  </si>
  <si>
    <t>TK2- TT Tĩnh Gia- Thanh Hóa</t>
  </si>
  <si>
    <t>Trương Bá</t>
  </si>
  <si>
    <t>Hạnh</t>
  </si>
  <si>
    <t>Thôn 10- Tân Trường- Tĩnh Gia- Thanh Hóa</t>
  </si>
  <si>
    <t>Nguyễn Đắc</t>
  </si>
  <si>
    <t>Hiếu</t>
  </si>
  <si>
    <t>19/02/2000</t>
  </si>
  <si>
    <t>Thôn 6- Hải Lĩnh-Tĩnh Gia- Thanh Hóa</t>
  </si>
  <si>
    <t>Mai Xuân</t>
  </si>
  <si>
    <t>Hinh</t>
  </si>
  <si>
    <t>Ninh Sơn- Trường Lâm- Tĩnh Gia- Thanh Hóa</t>
  </si>
  <si>
    <t>Phú Sơn - Tĩnh Gia - Thanh Hóa</t>
  </si>
  <si>
    <t>Hùng</t>
  </si>
  <si>
    <t>09.08.2000</t>
  </si>
  <si>
    <t>Trương Đình</t>
  </si>
  <si>
    <t>15.06.2001</t>
  </si>
  <si>
    <t>Trường Lâm - Tĩnh Gia - Thanh Hóa</t>
  </si>
  <si>
    <t>Trần Văn</t>
  </si>
  <si>
    <t>Huy</t>
  </si>
  <si>
    <t>24.08.2001</t>
  </si>
  <si>
    <t>Tân Trường - Tĩnh Gia - Thanh Hóa</t>
  </si>
  <si>
    <t>25.10.2001</t>
  </si>
  <si>
    <t>Lê Vinh</t>
  </si>
  <si>
    <t>Bản Cát – Mai  Lâm – Tĩnh Gia – Thanh Hóa</t>
  </si>
  <si>
    <t>Hải Châu - Tĩnh Gia - Thanh Hóa</t>
  </si>
  <si>
    <t>Nguyễn Xuân</t>
  </si>
  <si>
    <t>Lâm</t>
  </si>
  <si>
    <t>22.11.2001</t>
  </si>
  <si>
    <t>Nguyên Bình - Tĩnh Gia - Thanh Hóa</t>
  </si>
  <si>
    <t xml:space="preserve">Phạm Nhật </t>
  </si>
  <si>
    <t>Linh</t>
  </si>
  <si>
    <t>02.05.2001</t>
  </si>
  <si>
    <t>Hải Ninh - Tĩnh Gia - Thanh Hóa</t>
  </si>
  <si>
    <t>Long</t>
  </si>
  <si>
    <t>27.04.2001</t>
  </si>
  <si>
    <t>Hải Thanh - Tĩnh Gia - Thanh Hóa</t>
  </si>
  <si>
    <t>Đồng Xuân</t>
  </si>
  <si>
    <t>Mạnh</t>
  </si>
  <si>
    <t>Bình Minh- Trường Lâm- Tĩnh Gia- Thanh Hóa</t>
  </si>
  <si>
    <t>Minh</t>
  </si>
  <si>
    <t>18.05.2001</t>
  </si>
  <si>
    <t>Thượng Hải - Hải Thanh – Tĩnh Gia – Thanh Hóa</t>
  </si>
  <si>
    <t>Nguyễn Thị</t>
  </si>
  <si>
    <t>Mừng</t>
  </si>
  <si>
    <t>Giảng Tín - Trúc Lâm- Tĩnh Gia- Thanh Hóa</t>
  </si>
  <si>
    <t>Nam</t>
  </si>
  <si>
    <t>23.07.2001</t>
  </si>
  <si>
    <t>16.08.2001</t>
  </si>
  <si>
    <t>Ngô Khải</t>
  </si>
  <si>
    <t>Phong</t>
  </si>
  <si>
    <t>15.08.2001</t>
  </si>
  <si>
    <t>Hoàng Văn</t>
  </si>
  <si>
    <t>Thái</t>
  </si>
  <si>
    <t>25/4/2001</t>
  </si>
  <si>
    <t>Đại Tiến- Ninh Hải- Tĩnh Gia- Thanh Hóa</t>
  </si>
  <si>
    <t>Lê Doãn</t>
  </si>
  <si>
    <t>18/09/2001</t>
  </si>
  <si>
    <t>Thôn 2 - Định Hải - Tĩnh Gia - Thanh Hóa</t>
  </si>
  <si>
    <t>Thành</t>
  </si>
  <si>
    <t>Thống Nhất- Ninh Hải- Tĩnh Gia- Thanh Hóa</t>
  </si>
  <si>
    <t>Thiện</t>
  </si>
  <si>
    <t>10.07.2001</t>
  </si>
  <si>
    <t>Toàn</t>
  </si>
  <si>
    <t xml:space="preserve">Đậu Xuân </t>
  </si>
  <si>
    <t>13/08/2001</t>
  </si>
  <si>
    <t>Trường Thanh- Trường Lâm- Tĩnh Gia- Thanh Hóa</t>
  </si>
  <si>
    <t>Lê Đình</t>
  </si>
  <si>
    <t>08.04.2001</t>
  </si>
  <si>
    <t>Nguyễn Như</t>
  </si>
  <si>
    <t>Trọng</t>
  </si>
  <si>
    <t>26/06/2001</t>
  </si>
  <si>
    <t>Thôn 9- Tân Trường- Tĩnh Gia- Thanh Hóa</t>
  </si>
  <si>
    <t>Lê Kim</t>
  </si>
  <si>
    <t>Trường</t>
  </si>
  <si>
    <t>Thôn 3- Hải An- Tĩnh Gia- Thanh Hóa</t>
  </si>
  <si>
    <t>Trưởng</t>
  </si>
  <si>
    <t>25.04.2001</t>
  </si>
  <si>
    <t>Tuân</t>
  </si>
  <si>
    <t>21.09.2001</t>
  </si>
  <si>
    <t>Phạm Văn</t>
  </si>
  <si>
    <t>Tuấn</t>
  </si>
  <si>
    <t>Thanh Biình- Hải Ninh- Tĩnh Gia- Thanh Hóa</t>
  </si>
  <si>
    <t xml:space="preserve">Mai Huy </t>
  </si>
  <si>
    <t>Việt</t>
  </si>
  <si>
    <t>15/2/2000</t>
  </si>
  <si>
    <t>Lê Xuân</t>
  </si>
  <si>
    <t>Vinh</t>
  </si>
  <si>
    <t>22.02.2001</t>
  </si>
  <si>
    <t>Vương</t>
  </si>
  <si>
    <t xml:space="preserve">Đỗ Tuấn </t>
  </si>
  <si>
    <t>03.01.2001</t>
  </si>
  <si>
    <t>Đỗ Ngọc</t>
  </si>
  <si>
    <t>Sơn</t>
  </si>
  <si>
    <t>21.11.2000</t>
  </si>
  <si>
    <t>Hoa Lư - Ninh Bình</t>
  </si>
  <si>
    <t>Tuyết</t>
  </si>
  <si>
    <t>20.10.2001</t>
  </si>
  <si>
    <t>Trung tâm hy vọng - Tĩnh Gia - Thanh Hóa</t>
  </si>
  <si>
    <t>BẢNG GHI ĐIỂM MÔĐUN / MÔN HỌC</t>
  </si>
  <si>
    <t>Khóa:          VIII                      Lớp:         Đ8B1</t>
  </si>
  <si>
    <t>TT</t>
  </si>
  <si>
    <t xml:space="preserve">Họ và tên </t>
  </si>
  <si>
    <t>Ngày Sinh</t>
  </si>
  <si>
    <t>Nơi Sinh</t>
  </si>
  <si>
    <t>HS2</t>
  </si>
  <si>
    <t>L1</t>
  </si>
  <si>
    <t>L2</t>
  </si>
  <si>
    <t>Tổng kết</t>
  </si>
  <si>
    <t>Học Kỳ I     Năm Học 2016- 2017</t>
  </si>
  <si>
    <t>11.07.2000</t>
  </si>
  <si>
    <t>Thị Trấn - Tĩnh Gia - Thanh Hóa</t>
  </si>
  <si>
    <t>Bùi Văn</t>
  </si>
  <si>
    <t>Dũng</t>
  </si>
  <si>
    <t>16.09.2000</t>
  </si>
  <si>
    <t>Hải Hà - Tĩnh Gia - Thanh Hóa</t>
  </si>
  <si>
    <t>Vũ Trọng</t>
  </si>
  <si>
    <t>Dương</t>
  </si>
  <si>
    <t>10.12.2001</t>
  </si>
  <si>
    <t>Phạm Đình</t>
  </si>
  <si>
    <t>Hoàng</t>
  </si>
  <si>
    <t>13.02.2001</t>
  </si>
  <si>
    <t>Bình Minh - Tĩnh Gia - Thanh Hóa</t>
  </si>
  <si>
    <t>Hồ Sĩ</t>
  </si>
  <si>
    <t>10.12.2000</t>
  </si>
  <si>
    <t>Tình</t>
  </si>
  <si>
    <t>15.07.1999</t>
  </si>
  <si>
    <t>An toàn điện</t>
  </si>
  <si>
    <t>Môn học: Vật liệu điện        Số tiết:      30        Số ĐVHT:     2    Ngày thi: 12/2016</t>
  </si>
  <si>
    <t xml:space="preserve">Họ và tên giáo viên:    Nguyễn Quốc Anh  </t>
  </si>
  <si>
    <t>Vật liệu điện</t>
  </si>
  <si>
    <t>Nguyễn Bá Trần</t>
  </si>
  <si>
    <t>Danh</t>
  </si>
  <si>
    <t>Nguyễn Đình</t>
  </si>
  <si>
    <t>Nhật</t>
  </si>
  <si>
    <t>Đức</t>
  </si>
  <si>
    <t>HL</t>
  </si>
  <si>
    <t xml:space="preserve">Họ và tên giáo viên: Đỗ Phương Anh      </t>
  </si>
  <si>
    <t>Nam a</t>
  </si>
  <si>
    <t>Nam b</t>
  </si>
  <si>
    <t>Nguyễn Trần Bá</t>
  </si>
  <si>
    <t>TL</t>
  </si>
  <si>
    <t xml:space="preserve">Môn học: An toàn điện    Số tiết:    30          Số ĐVHT:    2     Ngày thi: </t>
  </si>
  <si>
    <t xml:space="preserve">Họ và tên giáo viên: Nguyễn Văn Lâm     </t>
  </si>
  <si>
    <t xml:space="preserve">Môn học:   Pháp luật      Số tiết:   15          Số ĐVHT: 02        Ngày thi: </t>
  </si>
  <si>
    <t>Pháp luật</t>
  </si>
  <si>
    <t>bỏ</t>
  </si>
  <si>
    <t>BỎ</t>
  </si>
  <si>
    <t>ĐiỂM TỔNG KẾT HỌC KỲ 1 NĂM HỌC 2016 - 2017</t>
  </si>
  <si>
    <t xml:space="preserve">Môn học: vẽ điện       Số tiết:   15          Số ĐVHT: 02        Ngày thi: </t>
  </si>
  <si>
    <t>Họ và tên giáo viên:      Bùi Văn Huy</t>
  </si>
  <si>
    <t>vẽ điện</t>
  </si>
  <si>
    <t>Nguyễn Tuấn</t>
  </si>
  <si>
    <t>Hưng</t>
  </si>
  <si>
    <t xml:space="preserve">Môn học: Mạch điện       Số tiết:   15          Số ĐVHT: 02        Ngày thi: </t>
  </si>
  <si>
    <t>Họ và tên giáo viên:      Phạm THị Gấm</t>
  </si>
  <si>
    <t>mạch điện</t>
  </si>
  <si>
    <t xml:space="preserve">Môn học: Vẽ kỹ thuật       Số tiết:   15          Số ĐVHT: 02        Ngày thi: </t>
  </si>
  <si>
    <t xml:space="preserve">Họ và tên giáo viên:  Nguyễn Thị Mỹ Lệ    </t>
  </si>
  <si>
    <t>Vẽ kỹ thuật</t>
  </si>
  <si>
    <t xml:space="preserve">Môn học: Chính trị     Số tiết:   15          Số ĐVHT: 02        Ngày thi: </t>
  </si>
  <si>
    <t xml:space="preserve">Họ và tên giáo viên:  Hoàng thị Thiệp    </t>
  </si>
  <si>
    <t>Chính trị</t>
  </si>
  <si>
    <t xml:space="preserve">Môn học:     Tiếng Anh              Số tiết:   15          Số ĐVHT: 02        Ngày thi: </t>
  </si>
  <si>
    <t xml:space="preserve">Họ và tên giáo viên: Nguyễn Sỹ Đức  </t>
  </si>
  <si>
    <t>Tiếng Anh</t>
  </si>
  <si>
    <t>Nguyễn Văn Tuấn</t>
  </si>
  <si>
    <t>Anh</t>
  </si>
  <si>
    <t>hl</t>
  </si>
  <si>
    <t>tl</t>
  </si>
  <si>
    <t xml:space="preserve">Môn học:     Tin học            Số tiết:   15          Số ĐVHT: 02        Ngày thi: </t>
  </si>
  <si>
    <t>Họ và tên giáo viên: Hồ Sỹ Anh</t>
  </si>
  <si>
    <t>Tin học</t>
  </si>
  <si>
    <t xml:space="preserve">Môn học:     Giáo dục thể chất            Số tiết:   15          Số ĐVHT: 02        Ngày thi: </t>
  </si>
  <si>
    <t>Họ và tên giáo viên: Hà trọng thành</t>
  </si>
  <si>
    <t>giáo dục thể chất</t>
  </si>
  <si>
    <t>TB CHUNG</t>
  </si>
  <si>
    <t>Xếp loại</t>
  </si>
  <si>
    <t>Giỏi</t>
  </si>
  <si>
    <t>Khá</t>
  </si>
  <si>
    <t>TB</t>
  </si>
  <si>
    <t>Yếu</t>
  </si>
  <si>
    <t>LỚP Đ8B1</t>
  </si>
  <si>
    <t>Học Kỳ ......    Năm Học 2016- 2017</t>
  </si>
  <si>
    <t>Môn học: Đo lường điện       Số tiết:      60      Số ĐVHT:    4   Ngày thi: 29/05/2017</t>
  </si>
  <si>
    <t>Họ và tên giáo viên:   Ngô Ngọc Hoàng + Nguyễn Thị Mỹ Lệ</t>
  </si>
  <si>
    <t>Đo lường điện</t>
  </si>
  <si>
    <t>Học Kỳ  II   Năm Học 2016- 2017</t>
  </si>
  <si>
    <t>Môn học: Điện tử cơ bản.      Số tiết: 75h      Số ĐVHT:  5.  Ngày thi: 5/6/2017</t>
  </si>
  <si>
    <t>Họ và tên giáo viên:   Nguyễn Quốc Anh</t>
  </si>
  <si>
    <t>Điện tử cơ bản</t>
  </si>
  <si>
    <t xml:space="preserve">Môn học: Khí cụ điện      Số tiết:      30    Số ĐVHT:    2   Ngày thi: </t>
  </si>
  <si>
    <t>Họ và tên giáo viên:   Bùi Văn Huy</t>
  </si>
  <si>
    <t>Khí cụ điện</t>
  </si>
  <si>
    <t>Học Kỳ II  Năm Học 2016- 2017</t>
  </si>
  <si>
    <t xml:space="preserve">Môn học: GDQP      Số tiết:       Số ĐVHT:  3  Ngày thi: </t>
  </si>
  <si>
    <t>Họ và tên giáo viên:  Hà Trọng Thành</t>
  </si>
  <si>
    <t>BH</t>
  </si>
  <si>
    <t>Giáo dục quốc phòng</t>
  </si>
  <si>
    <t>TỔNG KẾT</t>
  </si>
  <si>
    <t>xẾP LoẠI</t>
  </si>
  <si>
    <t>hk1</t>
  </si>
  <si>
    <t>cả năm</t>
  </si>
  <si>
    <t>Đ8B1</t>
  </si>
  <si>
    <t>Học Kỳ: I     Năm Học 2016- 2017</t>
  </si>
  <si>
    <t>Môn học: Điện khí nén      Số tiết:      90      Số ĐVHT:    6   Ngày thi: 29/12/2017</t>
  </si>
  <si>
    <t>Họ và tên giáo viên:   Ngô Ngọc Hoàng</t>
  </si>
  <si>
    <t>Điện khí nén</t>
  </si>
  <si>
    <t>Bùi Quốc</t>
  </si>
  <si>
    <t>Cường</t>
  </si>
  <si>
    <t>Môn học: Thiết bị điện gia dụng      Số tiết:  75      Số ĐVHT:    5   Ngày thi: 29/12/2017</t>
  </si>
  <si>
    <t>Xêp loại</t>
  </si>
  <si>
    <t>ĐiỂM TỔNG KẾT HỌC KỲ I NĂM HỌC 201 7 -2018</t>
  </si>
  <si>
    <t>Thiết bị điện gia dụng</t>
  </si>
  <si>
    <t>Học Kỳ: II     Năm Học 2017- 2018</t>
  </si>
  <si>
    <t>Môn học: Máy điện          Số tiết:      200      Số ĐVHT:    13   Ngày thi: 03/5/2018</t>
  </si>
  <si>
    <t>Họ và tên giáo viên:   Trịnh Xuân Thắng</t>
  </si>
  <si>
    <t>Kết thúc môn</t>
  </si>
  <si>
    <t>Máy điện</t>
  </si>
  <si>
    <t>Môn học:  Điện tử công suất                    Số tiết: 60       Số ĐVHT: 4        Ngày thi: 12/5/2018</t>
  </si>
  <si>
    <t>Họ và tên giáo viên:  Nguyễn Thị Mỹ Lệ</t>
  </si>
  <si>
    <t>Điện tử công suất</t>
  </si>
  <si>
    <t>Môn học: Cung cấp điện                    Số tiết: 60       Số ĐVHT: 4        Ngày thi: 12/5/2018</t>
  </si>
  <si>
    <t>Họ và tên giáo viên:  Đỗ Thị Phương Anh</t>
  </si>
  <si>
    <t>Cung cấp điện</t>
  </si>
  <si>
    <t>ĐiỂM TỔNG KẾT HỌC KỲ II NĂM HỌC 201 7 -2018</t>
  </si>
  <si>
    <t>HK1</t>
  </si>
  <si>
    <t>hk2</t>
  </si>
  <si>
    <t>CẢ NĂM</t>
  </si>
  <si>
    <t>Học Kỳ: I     Năm Học 2018- 2019</t>
  </si>
  <si>
    <t xml:space="preserve">Môn học : Kỹ thuật nguội             Số ĐVHT:   60 tiết  Ngày thi: </t>
  </si>
  <si>
    <t xml:space="preserve">Họ và tên giáo viên: Nguyễn Hoàng Thạch </t>
  </si>
  <si>
    <t>Môn học: Kỹ thuật lắp đặt điện      Số tiết:  90         Số ĐVHT:      Ngày thi:   19/12/2018</t>
  </si>
  <si>
    <t>Họ và tên giáo viên:  Bùi Văn Huy</t>
  </si>
  <si>
    <t>Học Kỳ I     Năm Học 2018- 2019</t>
  </si>
  <si>
    <t xml:space="preserve">Họ và tên giáo viên:   Nguyễn Thị Mỹ Lệ </t>
  </si>
  <si>
    <t>KT kết thúc</t>
  </si>
  <si>
    <t>Kỹ thuật nguội</t>
  </si>
  <si>
    <t>Kỹ thuật lắp đặt điện</t>
  </si>
  <si>
    <t xml:space="preserve">Mô đun:  Kỹ thuật số                                     Số giờ:            Số ĐVHT:     Ngày thi: </t>
  </si>
  <si>
    <t>Kỹ thuật số</t>
  </si>
  <si>
    <t>06.05.2001</t>
  </si>
  <si>
    <t xml:space="preserve">Cao Ngọc </t>
  </si>
  <si>
    <t>Tổng số 38 học sinh</t>
  </si>
  <si>
    <t>BẢNG ĐIỂM TOÀN KHÓA (TỔNG SỐ 38 HỌC SINH)</t>
  </si>
  <si>
    <t>GIỎI</t>
  </si>
  <si>
    <t>KHÁ</t>
  </si>
  <si>
    <t>TB KHÁ</t>
  </si>
  <si>
    <t>Nguyên Bình- Tĩnh Gia - Thanh Hóa</t>
  </si>
  <si>
    <t>Nguyên Bình- Tĩnh Gia- Thanh Hóa</t>
  </si>
  <si>
    <t>09.8.2001</t>
  </si>
  <si>
    <t>Hải Hòa- Tĩnh Gia - Thanh Hóa</t>
  </si>
  <si>
    <t>16.10.2000</t>
  </si>
  <si>
    <t>Mai  Lâm – Tĩnh Gia – Thanh Hóa</t>
  </si>
  <si>
    <t>26.09.2000</t>
  </si>
  <si>
    <t>28.01.2000</t>
  </si>
  <si>
    <t>Hải Thanh – Tĩnh Gia – Thanh Hóa</t>
  </si>
  <si>
    <t>05.03.2001</t>
  </si>
  <si>
    <t>Trúc Lâm- Tĩnh Gia- Thanh Hóa</t>
  </si>
  <si>
    <t>Ninh Hải- Tĩnh Gia- Thanh Hóa</t>
  </si>
  <si>
    <t>18.09.2001</t>
  </si>
  <si>
    <t>Định Hải - Tĩnh Gia - Thanh Hóa</t>
  </si>
  <si>
    <t>12.06.2001</t>
  </si>
  <si>
    <t>26.06.2001</t>
  </si>
  <si>
    <t>Tân Trường- Tĩnh Gia- Thanh Hóa</t>
  </si>
  <si>
    <t>Hải An - Tĩnh Gia- Thanh Hóa</t>
  </si>
  <si>
    <t>10.11.2001</t>
  </si>
  <si>
    <t>Hải Ninh- Tĩnh Gia- Thanh Hóa</t>
  </si>
  <si>
    <t>Tĩnh Gia - Thanh Hóa</t>
  </si>
  <si>
    <t>15.02.2001</t>
  </si>
  <si>
    <t>Tĩnh Gia- Thanh Hóa</t>
  </si>
  <si>
    <t>Điểm thực tập</t>
  </si>
  <si>
    <t>Trung bình môn</t>
  </si>
  <si>
    <t>ĐiỂM THI TỐT NGHIỆP</t>
  </si>
  <si>
    <t>TRUNG BÌNH TỐT NGHIỆP</t>
  </si>
  <si>
    <t>XẾP LoẠI TỐT NGHIỆP</t>
  </si>
  <si>
    <t>CT</t>
  </si>
  <si>
    <t>LT
CM</t>
  </si>
  <si>
    <t>TH</t>
  </si>
  <si>
    <t>GIOI</t>
  </si>
  <si>
    <t>14.07.2001</t>
  </si>
  <si>
    <t>Hải</t>
  </si>
  <si>
    <t>08.06.2001</t>
  </si>
  <si>
    <t>Phạm Viết</t>
  </si>
  <si>
    <t>Mai Lâm - Tĩnh Gia - Thanh Hóa</t>
  </si>
  <si>
    <t xml:space="preserve">Trần Văn </t>
  </si>
  <si>
    <t>03.09.2001</t>
  </si>
  <si>
    <t>Hải Nhân- Tĩnh Gia- Thanh Hóa</t>
  </si>
  <si>
    <t>Nguyễn Kim</t>
  </si>
  <si>
    <t>26.10.2001</t>
  </si>
  <si>
    <t xml:space="preserve">Nguyễn Đăng </t>
  </si>
  <si>
    <t>03.04.2001</t>
  </si>
  <si>
    <t>Thế</t>
  </si>
  <si>
    <t>16.10.2001</t>
  </si>
  <si>
    <t>Hải Hòa- Tĩnh Gia- Thanh Hóa</t>
  </si>
  <si>
    <t>Nguyễn Duy</t>
  </si>
  <si>
    <t>Thủy</t>
  </si>
  <si>
    <t>18.08.1999</t>
  </si>
  <si>
    <t>Văn Huy</t>
  </si>
  <si>
    <t>Tiến</t>
  </si>
  <si>
    <t>25.03.2001</t>
  </si>
  <si>
    <t>Nguyễn Trường</t>
  </si>
  <si>
    <t>An</t>
  </si>
  <si>
    <t>20.11.2000</t>
  </si>
  <si>
    <t>Tùng Lâm - Tĩnh Gia - Thanh Hóa</t>
  </si>
  <si>
    <t>H8B1</t>
  </si>
  <si>
    <t xml:space="preserve">Chúc Kim </t>
  </si>
  <si>
    <t>Bình</t>
  </si>
  <si>
    <t>11.04.2001</t>
  </si>
  <si>
    <t>Hải Hòa - Tĩnh Gia - Thanh Hóa</t>
  </si>
  <si>
    <t>Lê Huy</t>
  </si>
  <si>
    <t>13.04.2001</t>
  </si>
  <si>
    <t xml:space="preserve">Lê Anh </t>
  </si>
  <si>
    <t>27.09.2000</t>
  </si>
  <si>
    <t>Nguyễn Đức</t>
  </si>
  <si>
    <t>20.07.2000</t>
  </si>
  <si>
    <t>09.05/2001</t>
  </si>
  <si>
    <t>08.11.2001</t>
  </si>
  <si>
    <t>Thôn 9- Định Hải - Tĩnh Gia - Thanh Hóa</t>
  </si>
  <si>
    <t>Đỗ Trọng</t>
  </si>
  <si>
    <t xml:space="preserve">Lường Hữu </t>
  </si>
  <si>
    <t>30.01.2000</t>
  </si>
  <si>
    <t>Thôn 1- Tĩnh Gia- Thanh Hóa</t>
  </si>
  <si>
    <t>Mai Tiến</t>
  </si>
  <si>
    <t>21.08.2000</t>
  </si>
  <si>
    <t>Nguyên Bình - Tĩnh Gia- Thanh Hóa</t>
  </si>
  <si>
    <t>09.05.2001</t>
  </si>
  <si>
    <t xml:space="preserve">Lê Đình </t>
  </si>
  <si>
    <t>25.01/2000</t>
  </si>
  <si>
    <t xml:space="preserve">Lê Bá </t>
  </si>
  <si>
    <t>Kiên</t>
  </si>
  <si>
    <t>24.07.2001</t>
  </si>
  <si>
    <t>10.01.2000</t>
  </si>
  <si>
    <t>Nguyễn Đăng</t>
  </si>
  <si>
    <t>26.09.2001</t>
  </si>
  <si>
    <t>Lê Khắc</t>
  </si>
  <si>
    <t>Nhân</t>
  </si>
  <si>
    <t>03.07.2001</t>
  </si>
  <si>
    <t xml:space="preserve">Phạm Văn </t>
  </si>
  <si>
    <t>Quân</t>
  </si>
  <si>
    <t>21.07.2001</t>
  </si>
  <si>
    <t xml:space="preserve">Nguyễn Trọng </t>
  </si>
  <si>
    <t>20.05.2001</t>
  </si>
  <si>
    <t>07.06.2000</t>
  </si>
  <si>
    <t>Hà Công</t>
  </si>
  <si>
    <t>Thơ</t>
  </si>
  <si>
    <t>Xuân Lâm - Tĩnh Gia- Thanh Hóa</t>
  </si>
  <si>
    <t>Nguyễn Hữu</t>
  </si>
  <si>
    <t>07.09.2001</t>
  </si>
  <si>
    <t>Thanh Bình- Hải Châu- Thanh Hóa</t>
  </si>
  <si>
    <t>Lê Viết</t>
  </si>
  <si>
    <t>29.12.2000</t>
  </si>
  <si>
    <t>Bùi Khắc Anh</t>
  </si>
  <si>
    <t>Tùng</t>
  </si>
  <si>
    <t>06.07.2001</t>
  </si>
  <si>
    <t>Hải An- Tĩnh Gia- Thanh Hóa</t>
  </si>
  <si>
    <t xml:space="preserve">Lê Ngọc </t>
  </si>
  <si>
    <t>04.07.2000</t>
  </si>
  <si>
    <t>Nguyễn văn</t>
  </si>
  <si>
    <t>14.08.2001</t>
  </si>
  <si>
    <t>Thắng</t>
  </si>
  <si>
    <t>01.01.2001</t>
  </si>
  <si>
    <t>Lê Hữu</t>
  </si>
  <si>
    <t>Được</t>
  </si>
  <si>
    <t>Cao Tuấn</t>
  </si>
  <si>
    <t>20.12.2001</t>
  </si>
  <si>
    <t>H8B2</t>
  </si>
  <si>
    <t xml:space="preserve"> KHÁ</t>
  </si>
  <si>
    <t>Mai Văn</t>
  </si>
  <si>
    <t>Cảnh</t>
  </si>
  <si>
    <t xml:space="preserve">Mai Xuân </t>
  </si>
  <si>
    <t>30.08.2001</t>
  </si>
  <si>
    <t>Ninh hải- Tĩnh Gia- Thanh Hóa</t>
  </si>
  <si>
    <t xml:space="preserve">Lê Trọng </t>
  </si>
  <si>
    <t>Hiệp</t>
  </si>
  <si>
    <t>Hà Văn</t>
  </si>
  <si>
    <t>Hồ Sỹ</t>
  </si>
  <si>
    <t>24.04.2000</t>
  </si>
  <si>
    <t>Phú Sơn – Tĩnh Gia – Thanh Hóa</t>
  </si>
  <si>
    <t>10.10.2000</t>
  </si>
  <si>
    <t>Hòe</t>
  </si>
  <si>
    <t>08.05.2001</t>
  </si>
  <si>
    <t xml:space="preserve">Mai Thanh </t>
  </si>
  <si>
    <t>Nghĩa</t>
  </si>
  <si>
    <t>05.09.2000</t>
  </si>
  <si>
    <t xml:space="preserve">Mai Trọng </t>
  </si>
  <si>
    <t>Ngọc</t>
  </si>
  <si>
    <t>Phú</t>
  </si>
  <si>
    <t>05.10.2000</t>
  </si>
  <si>
    <t>Lê Bá</t>
  </si>
  <si>
    <t>05.04.2000</t>
  </si>
  <si>
    <t>Hải Lĩnh - Tĩnh Gia - Thanh Hóa</t>
  </si>
  <si>
    <t>Quang</t>
  </si>
  <si>
    <t>09.10.2001</t>
  </si>
  <si>
    <t xml:space="preserve">Bùi Khắc </t>
  </si>
  <si>
    <t>Quý</t>
  </si>
  <si>
    <t>02.11.2001</t>
  </si>
  <si>
    <t>Xã Phú Sơn – Tĩnh Gia – Thanh Hóa</t>
  </si>
  <si>
    <t>Lê Thế Hồng</t>
  </si>
  <si>
    <t xml:space="preserve">Nguyễn Hữu </t>
  </si>
  <si>
    <t>Nguyễn Lập</t>
  </si>
  <si>
    <t>16.08.2000</t>
  </si>
  <si>
    <t>Bùi Sỹ</t>
  </si>
  <si>
    <t>Thuận</t>
  </si>
  <si>
    <t>Anh Sơn- Tĩnh Gia- Thanh Hóa</t>
  </si>
  <si>
    <t xml:space="preserve">Nguyễn Bá </t>
  </si>
  <si>
    <t>Trình</t>
  </si>
  <si>
    <t>29/09/2001</t>
  </si>
  <si>
    <t>Bắc</t>
  </si>
  <si>
    <t>Phú lâm - Tĩnh Gia - Thanh Hóa</t>
  </si>
  <si>
    <t>ĐL2B1</t>
  </si>
  <si>
    <t>Bằng</t>
  </si>
  <si>
    <t>01.10/2001</t>
  </si>
  <si>
    <t>Bùi Minh</t>
  </si>
  <si>
    <t>Châu</t>
  </si>
  <si>
    <t>02.01.2000</t>
  </si>
  <si>
    <t>Nguyễn Trọng</t>
  </si>
  <si>
    <t>17.02.2001</t>
  </si>
  <si>
    <t>Nguyễn Quốc</t>
  </si>
  <si>
    <t>25.05.2001</t>
  </si>
  <si>
    <t>Trúc Lâm – Tĩnh Gia – Thanh Hóa</t>
  </si>
  <si>
    <t>05.06.2001</t>
  </si>
  <si>
    <t xml:space="preserve"> Trúc Lâm – Tĩnh Gia – Thanh Hóa</t>
  </si>
  <si>
    <t>14.03.2001</t>
  </si>
  <si>
    <t>15.05.2001</t>
  </si>
  <si>
    <t>Phú Lâm - Tĩnh Gia- Thanh Hóa</t>
  </si>
  <si>
    <t>Lê Minh</t>
  </si>
  <si>
    <t>20.09.2001</t>
  </si>
  <si>
    <t>Ngọc Lĩnh - Tĩnh Gia - Thanh Hóa</t>
  </si>
  <si>
    <t>Lê Khả</t>
  </si>
  <si>
    <t>20.01.2001</t>
  </si>
  <si>
    <t>06.04.2001</t>
  </si>
  <si>
    <t>Hải An - Tĩnh Gia - Thanh Hóa</t>
  </si>
  <si>
    <t>Lê Sỹ</t>
  </si>
  <si>
    <t>19.05.2000</t>
  </si>
  <si>
    <t>08.09.2001</t>
  </si>
  <si>
    <t>Trịnh Xuân</t>
  </si>
  <si>
    <t>Lợi</t>
  </si>
  <si>
    <t>11.02.2001</t>
  </si>
  <si>
    <t>Lê Thanh</t>
  </si>
  <si>
    <t>02.12.2000</t>
  </si>
  <si>
    <t>Hải Thượng - Tĩnh Gia - Thanh Hóa</t>
  </si>
  <si>
    <t>16.07.2000</t>
  </si>
  <si>
    <t xml:space="preserve">Lê Hoài </t>
  </si>
  <si>
    <t>26.07.1999</t>
  </si>
  <si>
    <t>Nguyễn Trung</t>
  </si>
  <si>
    <t>Nguyên</t>
  </si>
  <si>
    <t>21.08.2001</t>
  </si>
  <si>
    <t>Lê Khôi</t>
  </si>
  <si>
    <t>Phước</t>
  </si>
  <si>
    <t>23.09.2001</t>
  </si>
  <si>
    <t>20.11.2001</t>
  </si>
  <si>
    <t>Thanh Sơn - Tĩnh Gia - Thanh Hóa</t>
  </si>
  <si>
    <t>Đinh Xuân Đức</t>
  </si>
  <si>
    <t>Đào Ngọc</t>
  </si>
  <si>
    <t>01.09.1999</t>
  </si>
  <si>
    <t>Chu Văn</t>
  </si>
  <si>
    <t>10.02.2001</t>
  </si>
  <si>
    <t>Hoằng Đông - Hoằng Hóa - Thanh Hóa</t>
  </si>
  <si>
    <t>10.05.2001</t>
  </si>
  <si>
    <t>10.04.2001</t>
  </si>
  <si>
    <t>Nguyễn Tiến</t>
  </si>
  <si>
    <t>Tài</t>
  </si>
  <si>
    <t>30.4.2001</t>
  </si>
  <si>
    <t>Nguyễn Thị Lan</t>
  </si>
  <si>
    <t>Nguyễn Thị Mai</t>
  </si>
  <si>
    <t>01.11.2001</t>
  </si>
  <si>
    <t>Lê Thị</t>
  </si>
  <si>
    <t>21.02.2001</t>
  </si>
  <si>
    <t>Phú Lâm - Tĩnh Gia - Thanh Hóa</t>
  </si>
  <si>
    <t>Hoàng Thị</t>
  </si>
  <si>
    <t>14.09.2000</t>
  </si>
  <si>
    <t>Hiền</t>
  </si>
  <si>
    <t>01.08.2001</t>
  </si>
  <si>
    <t>Hòa</t>
  </si>
  <si>
    <t>01.06.2001</t>
  </si>
  <si>
    <t>Hương</t>
  </si>
  <si>
    <t>Nga</t>
  </si>
  <si>
    <t>10.08.2001</t>
  </si>
  <si>
    <t xml:space="preserve">Nguyễn Thị </t>
  </si>
  <si>
    <t>Nhung</t>
  </si>
  <si>
    <t>02.10.2001</t>
  </si>
  <si>
    <t>Trần Thị</t>
  </si>
  <si>
    <t>Phương</t>
  </si>
  <si>
    <t>21.01.2001</t>
  </si>
  <si>
    <t>Lê Thị Bích</t>
  </si>
  <si>
    <t>Phượng</t>
  </si>
  <si>
    <t>03.10.2001</t>
  </si>
  <si>
    <t>Xuân Lâm- Tĩnh Gia- Thanh Hóa</t>
  </si>
  <si>
    <t>Sương</t>
  </si>
  <si>
    <t>24.04.2001</t>
  </si>
  <si>
    <t>Thảo</t>
  </si>
  <si>
    <t>06.09.2001</t>
  </si>
  <si>
    <t>Đỗ Thị</t>
  </si>
  <si>
    <t>Thu</t>
  </si>
  <si>
    <t>Phạm Thị</t>
  </si>
  <si>
    <t>11.11.2001</t>
  </si>
  <si>
    <t>Trang</t>
  </si>
  <si>
    <t>24.09.2000</t>
  </si>
  <si>
    <t>Tân Trường - Tĩnh Gia- Thanh Hóa</t>
  </si>
  <si>
    <t>Vân</t>
  </si>
  <si>
    <t>10.03.2000</t>
  </si>
  <si>
    <t>M4B1</t>
  </si>
  <si>
    <t>06.09.2000</t>
  </si>
  <si>
    <t>12.10.2000</t>
  </si>
  <si>
    <t>Lớp</t>
  </si>
  <si>
    <t>Trung 
bình 
môn</t>
  </si>
  <si>
    <t>Trung bình tốt nghiệp</t>
  </si>
  <si>
    <t>Xếp loại tốt nghiệp</t>
  </si>
  <si>
    <t>TT hi vọng Huyện Tĩnh Gia - Tĩnh Gia- TH</t>
  </si>
  <si>
    <t>DANH SÁCH HỌC SINH ĐƯỢC CÔNG NHẬN TỐT NGHIỆP VÀ CẤP BẰNG TRUNG CẤP NGHỀ</t>
  </si>
  <si>
    <t>KHÓA VIII, 2016 - 2019</t>
  </si>
  <si>
    <t>(Kèm theo Quyết định số...../QĐ - CĐNNS ngày 08 tháng 10 năm 2019 của Hiệu trưởng trường Cao đẳng nghề Nghi Sơn)</t>
  </si>
</sst>
</file>

<file path=xl/styles.xml><?xml version="1.0" encoding="utf-8"?>
<styleSheet xmlns="http://schemas.openxmlformats.org/spreadsheetml/2006/main">
  <numFmts count="1">
    <numFmt numFmtId="164" formatCode="0.0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2"/>
      <name val=".VnTime"/>
      <family val="2"/>
    </font>
    <font>
      <sz val="12"/>
      <name val="Times New Roman"/>
      <family val="1"/>
    </font>
    <font>
      <b/>
      <sz val="14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0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Times New Roman"/>
      <family val="1"/>
      <charset val="163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sz val="12"/>
      <color theme="1"/>
      <name val="Times New Roman"/>
      <family val="1"/>
    </font>
    <font>
      <b/>
      <sz val="12"/>
      <color theme="1"/>
      <name val="Times New Roman"/>
      <family val="1"/>
      <charset val="163"/>
    </font>
    <font>
      <b/>
      <sz val="10"/>
      <name val="Times New Roman"/>
      <family val="1"/>
    </font>
    <font>
      <b/>
      <sz val="11"/>
      <color rgb="FF0070C0"/>
      <name val="Times New Roman"/>
      <family val="1"/>
    </font>
    <font>
      <b/>
      <sz val="11"/>
      <color indexed="8"/>
      <name val="Times New Roman"/>
      <family val="1"/>
    </font>
    <font>
      <sz val="11"/>
      <color indexed="10"/>
      <name val="Times New Roman"/>
      <family val="1"/>
    </font>
    <font>
      <sz val="12"/>
      <color indexed="8"/>
      <name val="Times New Roman"/>
      <family val="1"/>
    </font>
    <font>
      <i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4" fillId="0" borderId="0"/>
    <xf numFmtId="0" fontId="9" fillId="0" borderId="0"/>
    <xf numFmtId="0" fontId="4" fillId="0" borderId="0"/>
    <xf numFmtId="0" fontId="1" fillId="0" borderId="0"/>
  </cellStyleXfs>
  <cellXfs count="722">
    <xf numFmtId="0" fontId="0" fillId="0" borderId="0" xfId="0"/>
    <xf numFmtId="0" fontId="5" fillId="0" borderId="2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left" vertical="center" wrapText="1"/>
    </xf>
    <xf numFmtId="0" fontId="3" fillId="0" borderId="0" xfId="3" applyFont="1" applyBorder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14" fontId="8" fillId="0" borderId="2" xfId="0" applyNumberFormat="1" applyFont="1" applyBorder="1" applyAlignment="1">
      <alignment horizontal="left" vertical="center"/>
    </xf>
    <xf numFmtId="0" fontId="8" fillId="0" borderId="2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14" fontId="5" fillId="0" borderId="2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0" fontId="5" fillId="0" borderId="5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 wrapText="1"/>
    </xf>
    <xf numFmtId="14" fontId="5" fillId="0" borderId="2" xfId="0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14" fontId="5" fillId="0" borderId="2" xfId="0" applyNumberFormat="1" applyFont="1" applyBorder="1" applyAlignment="1">
      <alignment horizontal="left" vertical="center"/>
    </xf>
    <xf numFmtId="0" fontId="7" fillId="2" borderId="5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14" fontId="6" fillId="0" borderId="2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14" fontId="7" fillId="0" borderId="2" xfId="0" applyNumberFormat="1" applyFont="1" applyBorder="1" applyAlignment="1">
      <alignment horizontal="left" vertical="center"/>
    </xf>
    <xf numFmtId="0" fontId="7" fillId="2" borderId="5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vertical="center"/>
    </xf>
    <xf numFmtId="14" fontId="6" fillId="0" borderId="2" xfId="0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3" applyFont="1" applyAlignment="1">
      <alignment horizontal="center"/>
    </xf>
    <xf numFmtId="0" fontId="3" fillId="0" borderId="0" xfId="3" applyFont="1" applyAlignment="1">
      <alignment horizontal="left"/>
    </xf>
    <xf numFmtId="164" fontId="2" fillId="0" borderId="2" xfId="0" applyNumberFormat="1" applyFont="1" applyBorder="1" applyAlignment="1">
      <alignment horizontal="center" vertical="center"/>
    </xf>
    <xf numFmtId="0" fontId="7" fillId="0" borderId="0" xfId="0" applyFont="1"/>
    <xf numFmtId="0" fontId="7" fillId="0" borderId="2" xfId="0" applyFont="1" applyBorder="1"/>
    <xf numFmtId="0" fontId="7" fillId="0" borderId="3" xfId="0" applyFont="1" applyBorder="1"/>
    <xf numFmtId="0" fontId="5" fillId="0" borderId="2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left" vertical="center" wrapText="1"/>
    </xf>
    <xf numFmtId="164" fontId="7" fillId="0" borderId="2" xfId="0" applyNumberFormat="1" applyFont="1" applyBorder="1"/>
    <xf numFmtId="164" fontId="5" fillId="0" borderId="2" xfId="1" applyNumberFormat="1" applyFont="1" applyBorder="1" applyAlignment="1">
      <alignment horizontal="left" vertical="center" wrapText="1"/>
    </xf>
    <xf numFmtId="164" fontId="6" fillId="0" borderId="2" xfId="1" applyNumberFormat="1" applyFont="1" applyBorder="1" applyAlignment="1">
      <alignment horizontal="left" vertical="center"/>
    </xf>
    <xf numFmtId="164" fontId="5" fillId="0" borderId="2" xfId="1" applyNumberFormat="1" applyFont="1" applyFill="1" applyBorder="1" applyAlignment="1">
      <alignment horizontal="left" vertical="center" wrapText="1"/>
    </xf>
    <xf numFmtId="164" fontId="5" fillId="0" borderId="2" xfId="1" applyNumberFormat="1" applyFont="1" applyBorder="1" applyAlignment="1">
      <alignment horizontal="left" vertical="center"/>
    </xf>
    <xf numFmtId="164" fontId="7" fillId="2" borderId="2" xfId="1" applyNumberFormat="1" applyFont="1" applyFill="1" applyBorder="1" applyAlignment="1">
      <alignment horizontal="left" vertical="center" wrapText="1"/>
    </xf>
    <xf numFmtId="164" fontId="7" fillId="0" borderId="2" xfId="1" applyNumberFormat="1" applyFont="1" applyBorder="1" applyAlignment="1">
      <alignment horizontal="left" vertical="center" wrapText="1"/>
    </xf>
    <xf numFmtId="164" fontId="7" fillId="0" borderId="2" xfId="1" applyNumberFormat="1" applyFont="1" applyBorder="1" applyAlignment="1">
      <alignment horizontal="left" vertical="center"/>
    </xf>
    <xf numFmtId="164" fontId="7" fillId="2" borderId="2" xfId="1" applyNumberFormat="1" applyFont="1" applyFill="1" applyBorder="1" applyAlignment="1">
      <alignment horizontal="left" vertical="center"/>
    </xf>
    <xf numFmtId="164" fontId="7" fillId="0" borderId="2" xfId="0" applyNumberFormat="1" applyFont="1" applyFill="1" applyBorder="1"/>
    <xf numFmtId="164" fontId="6" fillId="0" borderId="0" xfId="1" applyNumberFormat="1" applyFont="1" applyBorder="1" applyAlignment="1">
      <alignment horizontal="left" vertical="center" wrapText="1"/>
    </xf>
    <xf numFmtId="164" fontId="7" fillId="0" borderId="0" xfId="0" applyNumberFormat="1" applyFont="1"/>
    <xf numFmtId="164" fontId="6" fillId="0" borderId="3" xfId="1" applyNumberFormat="1" applyFont="1" applyBorder="1" applyAlignment="1">
      <alignment horizontal="left" vertical="center" wrapText="1"/>
    </xf>
    <xf numFmtId="164" fontId="7" fillId="0" borderId="3" xfId="0" applyNumberFormat="1" applyFont="1" applyBorder="1"/>
    <xf numFmtId="0" fontId="7" fillId="0" borderId="5" xfId="0" applyFont="1" applyBorder="1"/>
    <xf numFmtId="0" fontId="7" fillId="0" borderId="6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164" fontId="10" fillId="0" borderId="2" xfId="0" applyNumberFormat="1" applyFont="1" applyBorder="1" applyAlignment="1">
      <alignment horizontal="center"/>
    </xf>
    <xf numFmtId="164" fontId="10" fillId="0" borderId="2" xfId="0" applyNumberFormat="1" applyFont="1" applyBorder="1" applyAlignment="1">
      <alignment horizontal="left"/>
    </xf>
    <xf numFmtId="0" fontId="1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left" vertical="center"/>
    </xf>
    <xf numFmtId="164" fontId="8" fillId="0" borderId="2" xfId="0" applyNumberFormat="1" applyFont="1" applyBorder="1"/>
    <xf numFmtId="0" fontId="8" fillId="0" borderId="2" xfId="0" applyFont="1" applyBorder="1"/>
    <xf numFmtId="0" fontId="8" fillId="0" borderId="0" xfId="0" applyFont="1"/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 wrapText="1"/>
    </xf>
    <xf numFmtId="164" fontId="8" fillId="0" borderId="2" xfId="1" applyNumberFormat="1" applyFont="1" applyBorder="1" applyAlignment="1">
      <alignment horizontal="left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164" fontId="8" fillId="2" borderId="2" xfId="1" applyNumberFormat="1" applyFont="1" applyFill="1" applyBorder="1" applyAlignment="1">
      <alignment horizontal="left" vertical="center" wrapText="1"/>
    </xf>
    <xf numFmtId="164" fontId="12" fillId="0" borderId="2" xfId="0" applyNumberFormat="1" applyFont="1" applyBorder="1" applyAlignment="1">
      <alignment horizontal="center" vertical="center"/>
    </xf>
    <xf numFmtId="164" fontId="13" fillId="0" borderId="2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4" fillId="0" borderId="0" xfId="0" applyFont="1"/>
    <xf numFmtId="0" fontId="5" fillId="0" borderId="3" xfId="1" applyFont="1" applyBorder="1" applyAlignment="1">
      <alignment horizontal="left" vertical="center" wrapText="1"/>
    </xf>
    <xf numFmtId="0" fontId="5" fillId="0" borderId="3" xfId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8" fillId="0" borderId="0" xfId="0" applyNumberFormat="1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6" fillId="3" borderId="2" xfId="0" applyFont="1" applyFill="1" applyBorder="1" applyAlignment="1">
      <alignment vertical="center" wrapText="1"/>
    </xf>
    <xf numFmtId="164" fontId="7" fillId="3" borderId="2" xfId="0" applyNumberFormat="1" applyFont="1" applyFill="1" applyBorder="1"/>
    <xf numFmtId="0" fontId="7" fillId="3" borderId="0" xfId="0" applyFont="1" applyFill="1"/>
    <xf numFmtId="0" fontId="5" fillId="3" borderId="2" xfId="0" applyFont="1" applyFill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7" fillId="0" borderId="2" xfId="0" applyFont="1" applyBorder="1" applyAlignment="1">
      <alignment vertical="center"/>
    </xf>
    <xf numFmtId="0" fontId="16" fillId="0" borderId="2" xfId="0" applyFont="1" applyFill="1" applyBorder="1" applyAlignment="1">
      <alignment vertical="center" wrapText="1"/>
    </xf>
    <xf numFmtId="0" fontId="16" fillId="0" borderId="2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18" fillId="0" borderId="2" xfId="0" applyFont="1" applyBorder="1" applyAlignment="1">
      <alignment vertical="center" wrapText="1"/>
    </xf>
    <xf numFmtId="0" fontId="15" fillId="2" borderId="2" xfId="0" applyFont="1" applyFill="1" applyBorder="1" applyAlignment="1">
      <alignment vertical="center" wrapText="1"/>
    </xf>
    <xf numFmtId="0" fontId="17" fillId="3" borderId="2" xfId="0" applyFont="1" applyFill="1" applyBorder="1" applyAlignment="1">
      <alignment vertical="center" wrapText="1"/>
    </xf>
    <xf numFmtId="0" fontId="15" fillId="0" borderId="2" xfId="0" applyFont="1" applyBorder="1" applyAlignment="1">
      <alignment vertical="center"/>
    </xf>
    <xf numFmtId="0" fontId="18" fillId="2" borderId="2" xfId="0" applyFont="1" applyFill="1" applyBorder="1" applyAlignment="1">
      <alignment vertical="center" wrapText="1"/>
    </xf>
    <xf numFmtId="0" fontId="15" fillId="2" borderId="2" xfId="0" applyFont="1" applyFill="1" applyBorder="1" applyAlignment="1">
      <alignment vertical="center"/>
    </xf>
    <xf numFmtId="0" fontId="16" fillId="3" borderId="2" xfId="0" applyFont="1" applyFill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6" fillId="0" borderId="2" xfId="1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left" vertical="center" wrapText="1"/>
    </xf>
    <xf numFmtId="0" fontId="15" fillId="0" borderId="9" xfId="0" applyFont="1" applyBorder="1" applyAlignment="1">
      <alignment vertical="center" wrapText="1"/>
    </xf>
    <xf numFmtId="164" fontId="7" fillId="0" borderId="9" xfId="0" applyNumberFormat="1" applyFont="1" applyBorder="1"/>
    <xf numFmtId="0" fontId="7" fillId="0" borderId="1" xfId="0" applyFont="1" applyBorder="1" applyAlignment="1">
      <alignment textRotation="90"/>
    </xf>
    <xf numFmtId="0" fontId="14" fillId="0" borderId="1" xfId="0" applyFont="1" applyBorder="1" applyAlignment="1">
      <alignment textRotation="90"/>
    </xf>
    <xf numFmtId="0" fontId="7" fillId="3" borderId="2" xfId="0" applyFont="1" applyFill="1" applyBorder="1"/>
    <xf numFmtId="0" fontId="7" fillId="0" borderId="9" xfId="0" applyFont="1" applyBorder="1"/>
    <xf numFmtId="0" fontId="7" fillId="3" borderId="1" xfId="0" applyFont="1" applyFill="1" applyBorder="1" applyAlignment="1">
      <alignment textRotation="9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164" fontId="7" fillId="0" borderId="0" xfId="0" applyNumberFormat="1" applyFont="1" applyFill="1" applyBorder="1"/>
    <xf numFmtId="164" fontId="7" fillId="0" borderId="0" xfId="0" applyNumberFormat="1" applyFont="1" applyBorder="1"/>
    <xf numFmtId="164" fontId="2" fillId="0" borderId="0" xfId="0" applyNumberFormat="1" applyFont="1" applyBorder="1" applyAlignment="1">
      <alignment horizontal="center" vertical="center"/>
    </xf>
    <xf numFmtId="0" fontId="7" fillId="0" borderId="0" xfId="0" applyFont="1" applyBorder="1"/>
    <xf numFmtId="164" fontId="10" fillId="0" borderId="0" xfId="0" applyNumberFormat="1" applyFont="1" applyBorder="1" applyAlignment="1">
      <alignment horizontal="center"/>
    </xf>
    <xf numFmtId="1" fontId="6" fillId="0" borderId="2" xfId="1" applyNumberFormat="1" applyFont="1" applyBorder="1" applyAlignment="1">
      <alignment horizontal="left" vertical="center" wrapText="1"/>
    </xf>
    <xf numFmtId="1" fontId="7" fillId="0" borderId="2" xfId="0" applyNumberFormat="1" applyFont="1" applyBorder="1"/>
    <xf numFmtId="1" fontId="5" fillId="0" borderId="2" xfId="1" applyNumberFormat="1" applyFont="1" applyBorder="1" applyAlignment="1">
      <alignment horizontal="left" vertical="center" wrapText="1"/>
    </xf>
    <xf numFmtId="1" fontId="6" fillId="0" borderId="2" xfId="1" applyNumberFormat="1" applyFont="1" applyBorder="1" applyAlignment="1">
      <alignment horizontal="left" vertical="center"/>
    </xf>
    <xf numFmtId="1" fontId="5" fillId="0" borderId="2" xfId="1" applyNumberFormat="1" applyFont="1" applyFill="1" applyBorder="1" applyAlignment="1">
      <alignment horizontal="left" vertical="center" wrapText="1"/>
    </xf>
    <xf numFmtId="1" fontId="8" fillId="0" borderId="2" xfId="1" applyNumberFormat="1" applyFont="1" applyBorder="1" applyAlignment="1">
      <alignment horizontal="left" vertical="center"/>
    </xf>
    <xf numFmtId="1" fontId="8" fillId="0" borderId="2" xfId="0" applyNumberFormat="1" applyFont="1" applyBorder="1"/>
    <xf numFmtId="1" fontId="5" fillId="0" borderId="2" xfId="1" applyNumberFormat="1" applyFont="1" applyBorder="1" applyAlignment="1">
      <alignment horizontal="left" vertical="center"/>
    </xf>
    <xf numFmtId="1" fontId="8" fillId="0" borderId="2" xfId="1" applyNumberFormat="1" applyFont="1" applyBorder="1" applyAlignment="1">
      <alignment horizontal="left" vertical="center" wrapText="1"/>
    </xf>
    <xf numFmtId="1" fontId="7" fillId="2" borderId="2" xfId="1" applyNumberFormat="1" applyFont="1" applyFill="1" applyBorder="1" applyAlignment="1">
      <alignment horizontal="left" vertical="center" wrapText="1"/>
    </xf>
    <xf numFmtId="1" fontId="7" fillId="0" borderId="2" xfId="1" applyNumberFormat="1" applyFont="1" applyBorder="1" applyAlignment="1">
      <alignment horizontal="left" vertical="center" wrapText="1"/>
    </xf>
    <xf numFmtId="1" fontId="7" fillId="0" borderId="2" xfId="1" applyNumberFormat="1" applyFont="1" applyBorder="1" applyAlignment="1">
      <alignment horizontal="left" vertical="center"/>
    </xf>
    <xf numFmtId="1" fontId="8" fillId="2" borderId="2" xfId="1" applyNumberFormat="1" applyFont="1" applyFill="1" applyBorder="1" applyAlignment="1">
      <alignment horizontal="left" vertical="center" wrapText="1"/>
    </xf>
    <xf numFmtId="1" fontId="7" fillId="2" borderId="2" xfId="1" applyNumberFormat="1" applyFont="1" applyFill="1" applyBorder="1" applyAlignment="1">
      <alignment horizontal="left" vertical="center"/>
    </xf>
    <xf numFmtId="1" fontId="7" fillId="0" borderId="2" xfId="0" applyNumberFormat="1" applyFont="1" applyFill="1" applyBorder="1"/>
    <xf numFmtId="0" fontId="10" fillId="0" borderId="1" xfId="3" applyNumberFormat="1" applyFont="1" applyBorder="1" applyAlignment="1" applyProtection="1">
      <alignment horizontal="right"/>
      <protection locked="0"/>
    </xf>
    <xf numFmtId="164" fontId="7" fillId="0" borderId="2" xfId="0" applyNumberFormat="1" applyFont="1" applyBorder="1" applyAlignment="1">
      <alignment horizontal="right"/>
    </xf>
    <xf numFmtId="164" fontId="8" fillId="0" borderId="2" xfId="1" applyNumberFormat="1" applyFont="1" applyBorder="1" applyAlignment="1">
      <alignment horizontal="right" vertical="center"/>
    </xf>
    <xf numFmtId="164" fontId="8" fillId="0" borderId="2" xfId="0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 vertical="center"/>
    </xf>
    <xf numFmtId="164" fontId="7" fillId="0" borderId="0" xfId="0" applyNumberFormat="1" applyFont="1" applyAlignment="1">
      <alignment horizontal="right"/>
    </xf>
    <xf numFmtId="164" fontId="8" fillId="0" borderId="2" xfId="1" applyNumberFormat="1" applyFont="1" applyBorder="1" applyAlignment="1">
      <alignment horizontal="right" vertical="center" wrapText="1"/>
    </xf>
    <xf numFmtId="164" fontId="6" fillId="0" borderId="2" xfId="1" applyNumberFormat="1" applyFont="1" applyBorder="1" applyAlignment="1">
      <alignment horizontal="right" vertical="center" wrapText="1"/>
    </xf>
    <xf numFmtId="164" fontId="10" fillId="0" borderId="2" xfId="0" applyNumberFormat="1" applyFont="1" applyBorder="1" applyAlignment="1">
      <alignment horizontal="right" vertical="center"/>
    </xf>
    <xf numFmtId="164" fontId="7" fillId="0" borderId="2" xfId="1" applyNumberFormat="1" applyFont="1" applyBorder="1" applyAlignment="1">
      <alignment horizontal="right" vertical="center" wrapText="1"/>
    </xf>
    <xf numFmtId="164" fontId="13" fillId="0" borderId="2" xfId="0" applyNumberFormat="1" applyFont="1" applyBorder="1" applyAlignment="1">
      <alignment horizontal="right" vertical="center"/>
    </xf>
    <xf numFmtId="164" fontId="8" fillId="2" borderId="2" xfId="1" applyNumberFormat="1" applyFont="1" applyFill="1" applyBorder="1" applyAlignment="1">
      <alignment horizontal="right" vertical="center" wrapText="1"/>
    </xf>
    <xf numFmtId="1" fontId="6" fillId="0" borderId="2" xfId="1" applyNumberFormat="1" applyFont="1" applyBorder="1" applyAlignment="1">
      <alignment horizontal="right" vertical="center" wrapText="1"/>
    </xf>
    <xf numFmtId="164" fontId="7" fillId="0" borderId="2" xfId="0" applyNumberFormat="1" applyFont="1" applyFill="1" applyBorder="1" applyAlignment="1">
      <alignment horizontal="right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164" fontId="0" fillId="0" borderId="0" xfId="0" applyNumberFormat="1"/>
    <xf numFmtId="0" fontId="19" fillId="0" borderId="0" xfId="0" applyFont="1" applyAlignment="1">
      <alignment horizontal="center"/>
    </xf>
    <xf numFmtId="164" fontId="19" fillId="0" borderId="0" xfId="0" applyNumberFormat="1" applyFont="1" applyAlignment="1">
      <alignment horizontal="center"/>
    </xf>
    <xf numFmtId="0" fontId="0" fillId="0" borderId="1" xfId="0" applyBorder="1"/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0" fillId="0" borderId="1" xfId="0" applyNumberFormat="1" applyBorder="1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14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14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4" fontId="6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14" fontId="6" fillId="0" borderId="1" xfId="0" applyNumberFormat="1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left" vertical="center" wrapText="1"/>
    </xf>
    <xf numFmtId="0" fontId="0" fillId="0" borderId="1" xfId="0" applyBorder="1" applyAlignment="1">
      <alignment textRotation="90"/>
    </xf>
    <xf numFmtId="164" fontId="2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64" fontId="20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/>
    </xf>
    <xf numFmtId="164" fontId="21" fillId="0" borderId="2" xfId="0" applyNumberFormat="1" applyFont="1" applyBorder="1" applyAlignment="1">
      <alignment horizontal="center" vertical="center"/>
    </xf>
    <xf numFmtId="164" fontId="7" fillId="0" borderId="3" xfId="0" applyNumberFormat="1" applyFont="1" applyFill="1" applyBorder="1"/>
    <xf numFmtId="164" fontId="20" fillId="0" borderId="3" xfId="0" applyNumberFormat="1" applyFont="1" applyBorder="1" applyAlignment="1">
      <alignment horizontal="center" vertical="center"/>
    </xf>
    <xf numFmtId="164" fontId="20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/>
    </xf>
    <xf numFmtId="164" fontId="6" fillId="0" borderId="17" xfId="1" applyNumberFormat="1" applyFont="1" applyBorder="1" applyAlignment="1">
      <alignment horizontal="left" vertical="center" wrapText="1"/>
    </xf>
    <xf numFmtId="164" fontId="7" fillId="0" borderId="17" xfId="0" applyNumberFormat="1" applyFont="1" applyFill="1" applyBorder="1"/>
    <xf numFmtId="164" fontId="7" fillId="0" borderId="17" xfId="0" applyNumberFormat="1" applyFont="1" applyBorder="1"/>
    <xf numFmtId="164" fontId="20" fillId="0" borderId="17" xfId="0" applyNumberFormat="1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left" vertical="center" wrapText="1"/>
    </xf>
    <xf numFmtId="164" fontId="7" fillId="0" borderId="1" xfId="0" applyNumberFormat="1" applyFont="1" applyFill="1" applyBorder="1"/>
    <xf numFmtId="164" fontId="7" fillId="0" borderId="1" xfId="0" applyNumberFormat="1" applyFont="1" applyBorder="1"/>
    <xf numFmtId="0" fontId="20" fillId="0" borderId="1" xfId="0" applyFont="1" applyBorder="1" applyAlignment="1">
      <alignment horizontal="center" vertical="center" wrapText="1"/>
    </xf>
    <xf numFmtId="0" fontId="7" fillId="0" borderId="18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20" fillId="0" borderId="1" xfId="0" applyFont="1" applyBorder="1" applyAlignment="1">
      <alignment horizontal="center" vertical="center"/>
    </xf>
    <xf numFmtId="164" fontId="20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164" fontId="20" fillId="0" borderId="11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1" fontId="6" fillId="0" borderId="2" xfId="1" applyNumberFormat="1" applyFont="1" applyBorder="1" applyAlignment="1">
      <alignment horizontal="center" vertical="center" wrapText="1"/>
    </xf>
    <xf numFmtId="1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1" fontId="5" fillId="0" borderId="2" xfId="1" applyNumberFormat="1" applyFont="1" applyBorder="1" applyAlignment="1">
      <alignment horizontal="center" vertical="center" wrapText="1"/>
    </xf>
    <xf numFmtId="1" fontId="6" fillId="0" borderId="2" xfId="1" applyNumberFormat="1" applyFont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/>
    </xf>
    <xf numFmtId="1" fontId="5" fillId="0" borderId="2" xfId="1" applyNumberFormat="1" applyFont="1" applyFill="1" applyBorder="1" applyAlignment="1">
      <alignment horizontal="center" vertical="center" wrapText="1"/>
    </xf>
    <xf numFmtId="1" fontId="8" fillId="0" borderId="2" xfId="1" applyNumberFormat="1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1" fontId="5" fillId="0" borderId="2" xfId="1" applyNumberFormat="1" applyFont="1" applyBorder="1" applyAlignment="1">
      <alignment horizontal="center" vertical="center"/>
    </xf>
    <xf numFmtId="1" fontId="8" fillId="0" borderId="2" xfId="1" applyNumberFormat="1" applyFont="1" applyBorder="1" applyAlignment="1">
      <alignment horizontal="center" vertical="center" wrapText="1"/>
    </xf>
    <xf numFmtId="1" fontId="7" fillId="2" borderId="2" xfId="1" applyNumberFormat="1" applyFont="1" applyFill="1" applyBorder="1" applyAlignment="1">
      <alignment horizontal="center" vertical="center" wrapText="1"/>
    </xf>
    <xf numFmtId="1" fontId="20" fillId="0" borderId="2" xfId="0" applyNumberFormat="1" applyFont="1" applyBorder="1" applyAlignment="1">
      <alignment horizontal="center" vertical="center"/>
    </xf>
    <xf numFmtId="1" fontId="7" fillId="0" borderId="2" xfId="1" applyNumberFormat="1" applyFont="1" applyBorder="1" applyAlignment="1">
      <alignment horizontal="center" vertical="center" wrapText="1"/>
    </xf>
    <xf numFmtId="1" fontId="21" fillId="0" borderId="2" xfId="0" applyNumberFormat="1" applyFont="1" applyBorder="1" applyAlignment="1">
      <alignment horizontal="center" vertical="center"/>
    </xf>
    <xf numFmtId="1" fontId="7" fillId="0" borderId="2" xfId="1" applyNumberFormat="1" applyFont="1" applyBorder="1" applyAlignment="1">
      <alignment horizontal="center" vertical="center"/>
    </xf>
    <xf numFmtId="1" fontId="8" fillId="2" borderId="2" xfId="1" applyNumberFormat="1" applyFont="1" applyFill="1" applyBorder="1" applyAlignment="1">
      <alignment horizontal="center" vertical="center" wrapText="1"/>
    </xf>
    <xf numFmtId="1" fontId="7" fillId="2" borderId="2" xfId="1" applyNumberFormat="1" applyFont="1" applyFill="1" applyBorder="1" applyAlignment="1">
      <alignment horizontal="center" vertical="center"/>
    </xf>
    <xf numFmtId="1" fontId="7" fillId="0" borderId="2" xfId="0" applyNumberFormat="1" applyFont="1" applyFill="1" applyBorder="1" applyAlignment="1">
      <alignment horizontal="center"/>
    </xf>
    <xf numFmtId="1" fontId="6" fillId="0" borderId="3" xfId="1" applyNumberFormat="1" applyFont="1" applyBorder="1" applyAlignment="1">
      <alignment horizontal="center" vertical="center" wrapText="1"/>
    </xf>
    <xf numFmtId="1" fontId="7" fillId="0" borderId="3" xfId="0" applyNumberFormat="1" applyFont="1" applyFill="1" applyBorder="1" applyAlignment="1">
      <alignment horizontal="center"/>
    </xf>
    <xf numFmtId="1" fontId="7" fillId="0" borderId="3" xfId="0" applyNumberFormat="1" applyFont="1" applyBorder="1" applyAlignment="1">
      <alignment horizontal="center"/>
    </xf>
    <xf numFmtId="1" fontId="20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5" fillId="0" borderId="17" xfId="1" applyFont="1" applyBorder="1" applyAlignment="1">
      <alignment vertical="center" wrapText="1"/>
    </xf>
    <xf numFmtId="0" fontId="5" fillId="0" borderId="17" xfId="1" applyFont="1" applyBorder="1" applyAlignment="1">
      <alignment horizontal="left" vertical="center" wrapText="1"/>
    </xf>
    <xf numFmtId="164" fontId="6" fillId="0" borderId="10" xfId="1" applyNumberFormat="1" applyFont="1" applyBorder="1" applyAlignment="1">
      <alignment horizontal="left" vertical="center" wrapText="1"/>
    </xf>
    <xf numFmtId="164" fontId="7" fillId="0" borderId="10" xfId="0" applyNumberFormat="1" applyFont="1" applyFill="1" applyBorder="1"/>
    <xf numFmtId="164" fontId="7" fillId="0" borderId="10" xfId="0" applyNumberFormat="1" applyFont="1" applyBorder="1"/>
    <xf numFmtId="164" fontId="20" fillId="0" borderId="10" xfId="0" applyNumberFormat="1" applyFont="1" applyBorder="1" applyAlignment="1">
      <alignment horizontal="center" vertical="center"/>
    </xf>
    <xf numFmtId="0" fontId="7" fillId="0" borderId="17" xfId="0" applyFont="1" applyBorder="1"/>
    <xf numFmtId="164" fontId="6" fillId="0" borderId="1" xfId="1" applyNumberFormat="1" applyFont="1" applyFill="1" applyBorder="1" applyAlignment="1">
      <alignment horizontal="left" vertical="center" wrapText="1"/>
    </xf>
    <xf numFmtId="0" fontId="7" fillId="0" borderId="22" xfId="0" applyFont="1" applyBorder="1"/>
    <xf numFmtId="164" fontId="0" fillId="0" borderId="2" xfId="0" applyNumberFormat="1" applyBorder="1"/>
    <xf numFmtId="164" fontId="0" fillId="0" borderId="3" xfId="0" applyNumberFormat="1" applyBorder="1"/>
    <xf numFmtId="0" fontId="7" fillId="0" borderId="22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" xfId="0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Border="1"/>
    <xf numFmtId="1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164" fontId="20" fillId="0" borderId="2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/>
    </xf>
    <xf numFmtId="0" fontId="8" fillId="2" borderId="5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1" fontId="8" fillId="2" borderId="2" xfId="0" applyNumberFormat="1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164" fontId="21" fillId="2" borderId="2" xfId="0" applyNumberFormat="1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14" fontId="8" fillId="2" borderId="2" xfId="0" applyNumberFormat="1" applyFont="1" applyFill="1" applyBorder="1" applyAlignment="1">
      <alignment horizontal="left" vertical="center"/>
    </xf>
    <xf numFmtId="1" fontId="8" fillId="2" borderId="2" xfId="1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/>
    <xf numFmtId="14" fontId="8" fillId="2" borderId="2" xfId="0" applyNumberFormat="1" applyFont="1" applyFill="1" applyBorder="1" applyAlignment="1">
      <alignment horizontal="center" vertical="center" wrapText="1"/>
    </xf>
    <xf numFmtId="1" fontId="21" fillId="2" borderId="2" xfId="0" applyNumberFormat="1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left" vertical="center"/>
    </xf>
    <xf numFmtId="1" fontId="20" fillId="0" borderId="2" xfId="0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vertical="center" wrapText="1"/>
    </xf>
    <xf numFmtId="0" fontId="5" fillId="0" borderId="6" xfId="1" applyFont="1" applyFill="1" applyBorder="1" applyAlignment="1">
      <alignment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vertical="center" wrapText="1"/>
    </xf>
    <xf numFmtId="0" fontId="5" fillId="0" borderId="3" xfId="1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vertical="center" wrapText="1"/>
    </xf>
    <xf numFmtId="0" fontId="5" fillId="2" borderId="3" xfId="0" applyFont="1" applyFill="1" applyBorder="1"/>
    <xf numFmtId="164" fontId="5" fillId="2" borderId="3" xfId="0" applyNumberFormat="1" applyFont="1" applyFill="1" applyBorder="1"/>
    <xf numFmtId="0" fontId="5" fillId="0" borderId="3" xfId="0" applyFont="1" applyFill="1" applyBorder="1"/>
    <xf numFmtId="164" fontId="20" fillId="0" borderId="3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left" vertical="center" wrapText="1"/>
    </xf>
    <xf numFmtId="14" fontId="5" fillId="0" borderId="0" xfId="0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vertical="center"/>
    </xf>
    <xf numFmtId="14" fontId="8" fillId="0" borderId="0" xfId="0" applyNumberFormat="1" applyFont="1" applyBorder="1" applyAlignment="1">
      <alignment horizontal="left" vertical="center"/>
    </xf>
    <xf numFmtId="164" fontId="5" fillId="0" borderId="0" xfId="1" applyNumberFormat="1" applyFont="1" applyBorder="1" applyAlignment="1">
      <alignment horizontal="left" vertical="center"/>
    </xf>
    <xf numFmtId="0" fontId="8" fillId="0" borderId="0" xfId="0" applyFont="1" applyBorder="1"/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horizontal="left" vertical="center" wrapText="1"/>
    </xf>
    <xf numFmtId="164" fontId="10" fillId="2" borderId="22" xfId="1" applyNumberFormat="1" applyFont="1" applyFill="1" applyBorder="1" applyAlignment="1">
      <alignment horizontal="center" vertical="center" wrapText="1"/>
    </xf>
    <xf numFmtId="164" fontId="10" fillId="2" borderId="22" xfId="0" applyNumberFormat="1" applyFont="1" applyFill="1" applyBorder="1" applyAlignment="1">
      <alignment horizontal="center"/>
    </xf>
    <xf numFmtId="0" fontId="24" fillId="2" borderId="22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164" fontId="2" fillId="2" borderId="22" xfId="0" applyNumberFormat="1" applyFont="1" applyFill="1" applyBorder="1" applyAlignment="1">
      <alignment horizontal="center" vertical="center"/>
    </xf>
    <xf numFmtId="164" fontId="5" fillId="2" borderId="6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left" vertical="center" wrapText="1"/>
    </xf>
    <xf numFmtId="164" fontId="10" fillId="2" borderId="2" xfId="1" applyNumberFormat="1" applyFont="1" applyFill="1" applyBorder="1" applyAlignment="1">
      <alignment horizontal="center" vertical="center" wrapText="1"/>
    </xf>
    <xf numFmtId="164" fontId="10" fillId="2" borderId="2" xfId="0" applyNumberFormat="1" applyFont="1" applyFill="1" applyBorder="1" applyAlignment="1">
      <alignment horizontal="center"/>
    </xf>
    <xf numFmtId="0" fontId="24" fillId="2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left" vertical="center" wrapText="1"/>
    </xf>
    <xf numFmtId="1" fontId="13" fillId="2" borderId="2" xfId="1" applyNumberFormat="1" applyFont="1" applyFill="1" applyBorder="1" applyAlignment="1">
      <alignment horizontal="center" vertical="center" wrapText="1"/>
    </xf>
    <xf numFmtId="1" fontId="13" fillId="2" borderId="2" xfId="0" applyNumberFormat="1" applyFont="1" applyFill="1" applyBorder="1" applyAlignment="1">
      <alignment horizontal="center"/>
    </xf>
    <xf numFmtId="0" fontId="25" fillId="2" borderId="2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164" fontId="12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1" fontId="13" fillId="2" borderId="2" xfId="1" applyNumberFormat="1" applyFont="1" applyFill="1" applyBorder="1" applyAlignment="1">
      <alignment horizontal="center" vertical="center"/>
    </xf>
    <xf numFmtId="1" fontId="10" fillId="2" borderId="2" xfId="1" applyNumberFormat="1" applyFont="1" applyFill="1" applyBorder="1" applyAlignment="1">
      <alignment horizontal="center" vertical="center" wrapText="1"/>
    </xf>
    <xf numFmtId="1" fontId="10" fillId="2" borderId="2" xfId="0" applyNumberFormat="1" applyFont="1" applyFill="1" applyBorder="1" applyAlignment="1">
      <alignment horizontal="center"/>
    </xf>
    <xf numFmtId="14" fontId="5" fillId="2" borderId="2" xfId="0" applyNumberFormat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vertical="center" wrapText="1"/>
    </xf>
    <xf numFmtId="164" fontId="10" fillId="2" borderId="3" xfId="1" applyNumberFormat="1" applyFont="1" applyFill="1" applyBorder="1" applyAlignment="1">
      <alignment horizontal="center" vertical="center" wrapText="1"/>
    </xf>
    <xf numFmtId="164" fontId="10" fillId="2" borderId="3" xfId="0" applyNumberFormat="1" applyFont="1" applyFill="1" applyBorder="1" applyAlignment="1">
      <alignment horizontal="center"/>
    </xf>
    <xf numFmtId="0" fontId="24" fillId="2" borderId="3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 vertical="center"/>
    </xf>
    <xf numFmtId="164" fontId="8" fillId="0" borderId="0" xfId="1" applyNumberFormat="1" applyFont="1" applyBorder="1" applyAlignment="1">
      <alignment horizontal="left" vertical="center"/>
    </xf>
    <xf numFmtId="164" fontId="8" fillId="0" borderId="0" xfId="0" applyNumberFormat="1" applyFont="1" applyBorder="1"/>
    <xf numFmtId="164" fontId="21" fillId="0" borderId="0" xfId="0" applyNumberFormat="1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/>
    </xf>
    <xf numFmtId="0" fontId="3" fillId="0" borderId="0" xfId="3" applyFont="1" applyAlignment="1"/>
    <xf numFmtId="0" fontId="2" fillId="0" borderId="10" xfId="0" applyFont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0" fontId="28" fillId="0" borderId="22" xfId="0" applyFont="1" applyBorder="1" applyAlignment="1">
      <alignment horizontal="center"/>
    </xf>
    <xf numFmtId="164" fontId="29" fillId="2" borderId="22" xfId="0" applyNumberFormat="1" applyFont="1" applyFill="1" applyBorder="1" applyAlignment="1">
      <alignment horizontal="center"/>
    </xf>
    <xf numFmtId="0" fontId="28" fillId="2" borderId="23" xfId="0" applyFont="1" applyFill="1" applyBorder="1" applyAlignment="1">
      <alignment horizontal="center"/>
    </xf>
    <xf numFmtId="164" fontId="5" fillId="0" borderId="9" xfId="0" applyNumberFormat="1" applyFont="1" applyBorder="1" applyAlignment="1">
      <alignment horizontal="center"/>
    </xf>
    <xf numFmtId="0" fontId="28" fillId="0" borderId="2" xfId="0" applyFont="1" applyFill="1" applyBorder="1" applyAlignment="1">
      <alignment horizontal="center" vertical="center"/>
    </xf>
    <xf numFmtId="0" fontId="28" fillId="0" borderId="2" xfId="0" applyFont="1" applyFill="1" applyBorder="1" applyAlignment="1">
      <alignment horizontal="center"/>
    </xf>
    <xf numFmtId="0" fontId="28" fillId="2" borderId="5" xfId="0" applyFont="1" applyFill="1" applyBorder="1" applyAlignment="1">
      <alignment horizontal="center"/>
    </xf>
    <xf numFmtId="0" fontId="28" fillId="0" borderId="2" xfId="0" applyFont="1" applyFill="1" applyBorder="1"/>
    <xf numFmtId="0" fontId="28" fillId="0" borderId="2" xfId="0" applyFont="1" applyBorder="1"/>
    <xf numFmtId="0" fontId="28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/>
    </xf>
    <xf numFmtId="0" fontId="28" fillId="0" borderId="17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left" vertical="center" wrapText="1"/>
    </xf>
    <xf numFmtId="164" fontId="5" fillId="2" borderId="3" xfId="0" applyNumberFormat="1" applyFont="1" applyFill="1" applyBorder="1" applyAlignment="1">
      <alignment horizontal="center"/>
    </xf>
    <xf numFmtId="164" fontId="20" fillId="0" borderId="10" xfId="0" applyNumberFormat="1" applyFont="1" applyBorder="1" applyAlignment="1">
      <alignment vertical="center"/>
    </xf>
    <xf numFmtId="164" fontId="20" fillId="0" borderId="11" xfId="0" applyNumberFormat="1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164" fontId="7" fillId="0" borderId="2" xfId="0" applyNumberFormat="1" applyFont="1" applyBorder="1" applyAlignment="1">
      <alignment horizontal="center"/>
    </xf>
    <xf numFmtId="0" fontId="28" fillId="0" borderId="1" xfId="0" applyFont="1" applyBorder="1" applyAlignment="1">
      <alignment horizontal="center" vertical="center"/>
    </xf>
    <xf numFmtId="164" fontId="20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24" xfId="3" applyNumberFormat="1" applyFont="1" applyFill="1" applyBorder="1" applyAlignment="1" applyProtection="1">
      <alignment horizontal="right"/>
      <protection locked="0"/>
    </xf>
    <xf numFmtId="164" fontId="10" fillId="0" borderId="24" xfId="0" applyNumberFormat="1" applyFont="1" applyFill="1" applyBorder="1" applyAlignment="1">
      <alignment horizontal="right" vertical="center"/>
    </xf>
    <xf numFmtId="164" fontId="2" fillId="0" borderId="24" xfId="0" applyNumberFormat="1" applyFont="1" applyFill="1" applyBorder="1" applyAlignment="1">
      <alignment horizontal="center" vertical="center"/>
    </xf>
    <xf numFmtId="164" fontId="10" fillId="0" borderId="24" xfId="0" applyNumberFormat="1" applyFont="1" applyFill="1" applyBorder="1" applyAlignment="1">
      <alignment horizontal="center"/>
    </xf>
    <xf numFmtId="0" fontId="7" fillId="0" borderId="17" xfId="0" applyFont="1" applyBorder="1" applyAlignment="1">
      <alignment horizontal="center"/>
    </xf>
    <xf numFmtId="1" fontId="6" fillId="0" borderId="17" xfId="1" applyNumberFormat="1" applyFont="1" applyBorder="1" applyAlignment="1">
      <alignment horizontal="center" vertical="center" wrapText="1"/>
    </xf>
    <xf numFmtId="1" fontId="7" fillId="0" borderId="17" xfId="0" applyNumberFormat="1" applyFont="1" applyFill="1" applyBorder="1" applyAlignment="1">
      <alignment horizontal="center"/>
    </xf>
    <xf numFmtId="1" fontId="7" fillId="0" borderId="17" xfId="0" applyNumberFormat="1" applyFont="1" applyBorder="1" applyAlignment="1">
      <alignment horizontal="center"/>
    </xf>
    <xf numFmtId="1" fontId="20" fillId="0" borderId="17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14" fontId="6" fillId="3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1" fontId="6" fillId="0" borderId="0" xfId="1" applyNumberFormat="1" applyFont="1" applyBorder="1" applyAlignment="1">
      <alignment horizontal="left" vertical="center" wrapText="1"/>
    </xf>
    <xf numFmtId="1" fontId="7" fillId="0" borderId="0" xfId="0" applyNumberFormat="1" applyFont="1" applyFill="1" applyBorder="1"/>
    <xf numFmtId="1" fontId="7" fillId="0" borderId="0" xfId="0" applyNumberFormat="1" applyFont="1" applyBorder="1"/>
    <xf numFmtId="164" fontId="7" fillId="3" borderId="2" xfId="0" applyNumberFormat="1" applyFont="1" applyFill="1" applyBorder="1" applyAlignment="1">
      <alignment horizontal="center"/>
    </xf>
    <xf numFmtId="164" fontId="7" fillId="0" borderId="2" xfId="0" applyNumberFormat="1" applyFont="1" applyFill="1" applyBorder="1" applyAlignment="1">
      <alignment horizontal="center"/>
    </xf>
    <xf numFmtId="164" fontId="20" fillId="0" borderId="1" xfId="0" applyNumberFormat="1" applyFont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left" vertical="center" wrapText="1"/>
    </xf>
    <xf numFmtId="164" fontId="20" fillId="0" borderId="0" xfId="0" applyNumberFormat="1" applyFont="1" applyFill="1" applyBorder="1" applyAlignment="1">
      <alignment horizontal="center" vertical="center"/>
    </xf>
    <xf numFmtId="164" fontId="6" fillId="0" borderId="0" xfId="1" applyNumberFormat="1" applyFont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/>
    </xf>
    <xf numFmtId="0" fontId="28" fillId="0" borderId="24" xfId="0" applyFont="1" applyFill="1" applyBorder="1" applyAlignment="1">
      <alignment horizontal="center" vertical="center"/>
    </xf>
    <xf numFmtId="0" fontId="28" fillId="0" borderId="24" xfId="0" applyFont="1" applyFill="1" applyBorder="1" applyAlignment="1">
      <alignment horizontal="center"/>
    </xf>
    <xf numFmtId="164" fontId="7" fillId="0" borderId="9" xfId="0" applyNumberFormat="1" applyFont="1" applyBorder="1" applyAlignment="1">
      <alignment horizontal="center"/>
    </xf>
    <xf numFmtId="0" fontId="30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164" fontId="30" fillId="0" borderId="1" xfId="0" applyNumberFormat="1" applyFont="1" applyBorder="1" applyAlignment="1">
      <alignment horizontal="center" vertical="center"/>
    </xf>
    <xf numFmtId="0" fontId="15" fillId="0" borderId="0" xfId="0" applyFont="1"/>
    <xf numFmtId="164" fontId="6" fillId="0" borderId="24" xfId="1" applyNumberFormat="1" applyFont="1" applyFill="1" applyBorder="1" applyAlignment="1">
      <alignment horizontal="left" vertical="center" wrapText="1"/>
    </xf>
    <xf numFmtId="164" fontId="7" fillId="0" borderId="24" xfId="0" applyNumberFormat="1" applyFont="1" applyFill="1" applyBorder="1"/>
    <xf numFmtId="0" fontId="7" fillId="0" borderId="9" xfId="0" applyFont="1" applyBorder="1" applyAlignment="1">
      <alignment horizontal="center" wrapText="1"/>
    </xf>
    <xf numFmtId="0" fontId="7" fillId="0" borderId="9" xfId="0" applyFont="1" applyBorder="1" applyAlignment="1">
      <alignment wrapText="1"/>
    </xf>
    <xf numFmtId="164" fontId="6" fillId="0" borderId="9" xfId="1" applyNumberFormat="1" applyFont="1" applyBorder="1" applyAlignment="1">
      <alignment horizontal="center" wrapText="1"/>
    </xf>
    <xf numFmtId="0" fontId="7" fillId="0" borderId="0" xfId="0" applyFont="1" applyAlignment="1"/>
    <xf numFmtId="0" fontId="7" fillId="0" borderId="2" xfId="0" applyFont="1" applyBorder="1" applyAlignment="1">
      <alignment horizontal="center" wrapText="1"/>
    </xf>
    <xf numFmtId="0" fontId="5" fillId="0" borderId="2" xfId="0" applyFont="1" applyBorder="1" applyAlignment="1">
      <alignment wrapText="1"/>
    </xf>
    <xf numFmtId="0" fontId="5" fillId="0" borderId="2" xfId="0" applyFont="1" applyBorder="1" applyAlignment="1">
      <alignment horizontal="center" wrapText="1"/>
    </xf>
    <xf numFmtId="164" fontId="6" fillId="0" borderId="2" xfId="1" applyNumberFormat="1" applyFont="1" applyBorder="1" applyAlignment="1">
      <alignment horizontal="center" wrapText="1"/>
    </xf>
    <xf numFmtId="14" fontId="5" fillId="0" borderId="2" xfId="0" applyNumberFormat="1" applyFont="1" applyBorder="1" applyAlignment="1">
      <alignment horizontal="center" wrapText="1"/>
    </xf>
    <xf numFmtId="164" fontId="6" fillId="0" borderId="2" xfId="1" applyNumberFormat="1" applyFont="1" applyFill="1" applyBorder="1" applyAlignment="1">
      <alignment horizontal="center" wrapText="1"/>
    </xf>
    <xf numFmtId="0" fontId="6" fillId="0" borderId="2" xfId="0" applyFont="1" applyBorder="1" applyAlignment="1">
      <alignment wrapText="1"/>
    </xf>
    <xf numFmtId="14" fontId="6" fillId="0" borderId="2" xfId="0" applyNumberFormat="1" applyFont="1" applyBorder="1" applyAlignment="1">
      <alignment horizontal="center" wrapText="1"/>
    </xf>
    <xf numFmtId="0" fontId="7" fillId="0" borderId="2" xfId="0" applyFont="1" applyBorder="1" applyAlignment="1"/>
    <xf numFmtId="0" fontId="6" fillId="0" borderId="2" xfId="0" applyFont="1" applyBorder="1" applyAlignment="1"/>
    <xf numFmtId="0" fontId="6" fillId="0" borderId="2" xfId="0" applyFont="1" applyBorder="1" applyAlignment="1">
      <alignment horizontal="center"/>
    </xf>
    <xf numFmtId="14" fontId="7" fillId="0" borderId="2" xfId="0" applyNumberFormat="1" applyFont="1" applyBorder="1" applyAlignment="1">
      <alignment horizontal="center"/>
    </xf>
    <xf numFmtId="0" fontId="7" fillId="2" borderId="2" xfId="0" applyFont="1" applyFill="1" applyBorder="1" applyAlignment="1"/>
    <xf numFmtId="0" fontId="7" fillId="2" borderId="2" xfId="0" applyFont="1" applyFill="1" applyBorder="1" applyAlignment="1">
      <alignment horizontal="center"/>
    </xf>
    <xf numFmtId="14" fontId="6" fillId="0" borderId="2" xfId="0" applyNumberFormat="1" applyFont="1" applyBorder="1" applyAlignment="1">
      <alignment horizontal="center"/>
    </xf>
    <xf numFmtId="0" fontId="5" fillId="0" borderId="2" xfId="0" applyFont="1" applyBorder="1" applyAlignment="1"/>
    <xf numFmtId="14" fontId="5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5" fillId="0" borderId="2" xfId="1" applyFont="1" applyBorder="1" applyAlignment="1">
      <alignment wrapText="1"/>
    </xf>
    <xf numFmtId="0" fontId="5" fillId="0" borderId="2" xfId="1" applyFont="1" applyBorder="1" applyAlignment="1">
      <alignment horizontal="center" wrapText="1"/>
    </xf>
    <xf numFmtId="0" fontId="14" fillId="0" borderId="1" xfId="0" applyFont="1" applyBorder="1"/>
    <xf numFmtId="0" fontId="28" fillId="3" borderId="1" xfId="0" applyFont="1" applyFill="1" applyBorder="1" applyAlignment="1">
      <alignment horizontal="center" vertical="center"/>
    </xf>
    <xf numFmtId="164" fontId="30" fillId="3" borderId="1" xfId="0" applyNumberFormat="1" applyFont="1" applyFill="1" applyBorder="1" applyAlignment="1">
      <alignment horizontal="center" vertical="center"/>
    </xf>
    <xf numFmtId="164" fontId="7" fillId="3" borderId="9" xfId="0" applyNumberFormat="1" applyFont="1" applyFill="1" applyBorder="1" applyAlignment="1">
      <alignment horizontal="center"/>
    </xf>
    <xf numFmtId="0" fontId="7" fillId="3" borderId="0" xfId="0" applyFont="1" applyFill="1" applyBorder="1"/>
    <xf numFmtId="0" fontId="16" fillId="0" borderId="1" xfId="0" applyFont="1" applyBorder="1"/>
    <xf numFmtId="0" fontId="14" fillId="0" borderId="0" xfId="0" applyFont="1" applyBorder="1" applyAlignment="1">
      <alignment horizontal="center"/>
    </xf>
    <xf numFmtId="164" fontId="14" fillId="0" borderId="21" xfId="0" applyNumberFormat="1" applyFont="1" applyBorder="1" applyAlignment="1">
      <alignment horizontal="center"/>
    </xf>
    <xf numFmtId="164" fontId="30" fillId="0" borderId="22" xfId="0" applyNumberFormat="1" applyFont="1" applyBorder="1" applyAlignment="1">
      <alignment horizontal="center" vertical="center"/>
    </xf>
    <xf numFmtId="0" fontId="31" fillId="0" borderId="22" xfId="0" applyFont="1" applyBorder="1" applyAlignment="1">
      <alignment horizontal="center"/>
    </xf>
    <xf numFmtId="164" fontId="14" fillId="0" borderId="2" xfId="0" applyNumberFormat="1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7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/>
    <xf numFmtId="0" fontId="6" fillId="0" borderId="1" xfId="0" applyFont="1" applyBorder="1" applyAlignment="1"/>
    <xf numFmtId="0" fontId="7" fillId="2" borderId="1" xfId="0" applyFont="1" applyFill="1" applyBorder="1" applyAlignment="1"/>
    <xf numFmtId="0" fontId="5" fillId="0" borderId="1" xfId="0" applyFont="1" applyBorder="1" applyAlignment="1"/>
    <xf numFmtId="0" fontId="5" fillId="0" borderId="1" xfId="1" applyFont="1" applyBorder="1" applyAlignment="1">
      <alignment wrapText="1"/>
    </xf>
    <xf numFmtId="0" fontId="7" fillId="0" borderId="1" xfId="0" applyFont="1" applyBorder="1" applyAlignment="1">
      <alignment horizont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/>
    </xf>
    <xf numFmtId="14" fontId="6" fillId="0" borderId="1" xfId="1" applyNumberFormat="1" applyFont="1" applyBorder="1" applyAlignment="1">
      <alignment horizontal="center" vertical="center"/>
    </xf>
    <xf numFmtId="164" fontId="32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vertical="center" wrapText="1"/>
    </xf>
    <xf numFmtId="14" fontId="6" fillId="0" borderId="1" xfId="1" applyNumberFormat="1" applyFont="1" applyFill="1" applyBorder="1" applyAlignment="1">
      <alignment horizontal="center" vertical="center" wrapText="1"/>
    </xf>
    <xf numFmtId="164" fontId="32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5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14" fontId="5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33" fillId="0" borderId="1" xfId="1" applyFont="1" applyBorder="1" applyAlignment="1">
      <alignment vertical="center"/>
    </xf>
    <xf numFmtId="0" fontId="33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14" fontId="6" fillId="0" borderId="1" xfId="1" applyNumberFormat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left" wrapText="1"/>
    </xf>
    <xf numFmtId="0" fontId="6" fillId="0" borderId="1" xfId="1" applyFont="1" applyBorder="1" applyAlignment="1">
      <alignment wrapText="1"/>
    </xf>
    <xf numFmtId="14" fontId="6" fillId="0" borderId="1" xfId="1" applyNumberFormat="1" applyFont="1" applyBorder="1" applyAlignment="1">
      <alignment horizontal="left" wrapText="1"/>
    </xf>
    <xf numFmtId="0" fontId="5" fillId="0" borderId="1" xfId="1" applyFont="1" applyBorder="1" applyAlignment="1">
      <alignment horizontal="left" wrapText="1"/>
    </xf>
    <xf numFmtId="14" fontId="5" fillId="0" borderId="1" xfId="1" applyNumberFormat="1" applyFont="1" applyBorder="1" applyAlignment="1">
      <alignment horizontal="left" wrapText="1"/>
    </xf>
    <xf numFmtId="0" fontId="6" fillId="0" borderId="1" xfId="1" applyFont="1" applyFill="1" applyBorder="1" applyAlignment="1"/>
    <xf numFmtId="0" fontId="6" fillId="0" borderId="1" xfId="1" applyFont="1" applyFill="1" applyBorder="1" applyAlignment="1">
      <alignment horizontal="left"/>
    </xf>
    <xf numFmtId="0" fontId="5" fillId="0" borderId="1" xfId="1" applyFont="1" applyFill="1" applyBorder="1" applyAlignment="1">
      <alignment wrapText="1"/>
    </xf>
    <xf numFmtId="0" fontId="5" fillId="0" borderId="1" xfId="1" applyFont="1" applyFill="1" applyBorder="1" applyAlignment="1">
      <alignment horizontal="left" wrapText="1"/>
    </xf>
    <xf numFmtId="14" fontId="5" fillId="0" borderId="1" xfId="1" applyNumberFormat="1" applyFont="1" applyFill="1" applyBorder="1" applyAlignment="1">
      <alignment horizontal="left" wrapText="1"/>
    </xf>
    <xf numFmtId="0" fontId="6" fillId="0" borderId="1" xfId="1" applyFont="1" applyBorder="1" applyAlignment="1"/>
    <xf numFmtId="14" fontId="6" fillId="0" borderId="1" xfId="1" applyNumberFormat="1" applyFont="1" applyBorder="1" applyAlignment="1">
      <alignment horizontal="left"/>
    </xf>
    <xf numFmtId="0" fontId="5" fillId="0" borderId="1" xfId="1" applyFont="1" applyFill="1" applyBorder="1" applyAlignment="1"/>
    <xf numFmtId="14" fontId="5" fillId="0" borderId="1" xfId="1" applyNumberFormat="1" applyFont="1" applyFill="1" applyBorder="1" applyAlignment="1">
      <alignment horizontal="left"/>
    </xf>
    <xf numFmtId="0" fontId="7" fillId="0" borderId="1" xfId="0" applyFont="1" applyBorder="1" applyAlignment="1">
      <alignment horizontal="center" wrapText="1"/>
    </xf>
    <xf numFmtId="164" fontId="14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14" fontId="5" fillId="0" borderId="1" xfId="0" applyNumberFormat="1" applyFont="1" applyBorder="1" applyAlignment="1">
      <alignment horizontal="center" wrapText="1"/>
    </xf>
    <xf numFmtId="14" fontId="6" fillId="0" borderId="1" xfId="0" applyNumberFormat="1" applyFont="1" applyBorder="1" applyAlignment="1">
      <alignment horizontal="center" wrapText="1"/>
    </xf>
    <xf numFmtId="14" fontId="7" fillId="0" borderId="1" xfId="0" applyNumberFormat="1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5" fillId="0" borderId="1" xfId="1" applyFont="1" applyBorder="1" applyAlignment="1">
      <alignment horizontal="center" wrapText="1"/>
    </xf>
    <xf numFmtId="14" fontId="7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5" fillId="2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164" fontId="32" fillId="4" borderId="1" xfId="0" applyNumberFormat="1" applyFont="1" applyFill="1" applyBorder="1" applyAlignment="1">
      <alignment horizontal="center"/>
    </xf>
    <xf numFmtId="0" fontId="6" fillId="4" borderId="1" xfId="0" applyFont="1" applyFill="1" applyBorder="1" applyAlignment="1">
      <alignment vertical="center"/>
    </xf>
    <xf numFmtId="14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14" fontId="5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/>
    <xf numFmtId="164" fontId="14" fillId="0" borderId="1" xfId="0" applyNumberFormat="1" applyFont="1" applyFill="1" applyBorder="1" applyAlignment="1">
      <alignment horizontal="center"/>
    </xf>
    <xf numFmtId="14" fontId="6" fillId="0" borderId="1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vertical="center" wrapText="1"/>
    </xf>
    <xf numFmtId="14" fontId="7" fillId="0" borderId="1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/>
    </xf>
    <xf numFmtId="14" fontId="5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vertical="center" wrapText="1"/>
    </xf>
    <xf numFmtId="14" fontId="7" fillId="0" borderId="1" xfId="1" applyNumberFormat="1" applyFont="1" applyBorder="1" applyAlignment="1">
      <alignment horizontal="center" vertical="center" wrapText="1"/>
    </xf>
    <xf numFmtId="0" fontId="7" fillId="0" borderId="20" xfId="0" applyFont="1" applyBorder="1" applyAlignment="1">
      <alignment wrapText="1"/>
    </xf>
    <xf numFmtId="0" fontId="5" fillId="0" borderId="20" xfId="0" applyFont="1" applyBorder="1" applyAlignment="1">
      <alignment wrapText="1"/>
    </xf>
    <xf numFmtId="0" fontId="6" fillId="0" borderId="20" xfId="0" applyFont="1" applyBorder="1" applyAlignment="1">
      <alignment wrapText="1"/>
    </xf>
    <xf numFmtId="0" fontId="7" fillId="0" borderId="20" xfId="0" applyFont="1" applyBorder="1" applyAlignment="1"/>
    <xf numFmtId="0" fontId="6" fillId="0" borderId="20" xfId="0" applyFont="1" applyBorder="1" applyAlignment="1"/>
    <xf numFmtId="0" fontId="7" fillId="2" borderId="20" xfId="0" applyFont="1" applyFill="1" applyBorder="1" applyAlignment="1"/>
    <xf numFmtId="0" fontId="5" fillId="0" borderId="20" xfId="0" applyFont="1" applyBorder="1" applyAlignment="1"/>
    <xf numFmtId="0" fontId="5" fillId="0" borderId="20" xfId="1" applyFont="1" applyBorder="1" applyAlignment="1">
      <alignment wrapText="1"/>
    </xf>
    <xf numFmtId="0" fontId="7" fillId="0" borderId="20" xfId="0" applyFont="1" applyBorder="1" applyAlignment="1">
      <alignment vertical="center"/>
    </xf>
    <xf numFmtId="0" fontId="7" fillId="2" borderId="20" xfId="0" applyFont="1" applyFill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6" fillId="0" borderId="20" xfId="1" applyFont="1" applyBorder="1" applyAlignment="1">
      <alignment vertical="center"/>
    </xf>
    <xf numFmtId="0" fontId="6" fillId="0" borderId="20" xfId="1" applyFont="1" applyFill="1" applyBorder="1" applyAlignment="1">
      <alignment vertical="center" wrapText="1"/>
    </xf>
    <xf numFmtId="0" fontId="5" fillId="0" borderId="20" xfId="1" applyFont="1" applyFill="1" applyBorder="1" applyAlignment="1">
      <alignment vertical="center" wrapText="1"/>
    </xf>
    <xf numFmtId="0" fontId="6" fillId="0" borderId="20" xfId="1" applyFont="1" applyBorder="1" applyAlignment="1">
      <alignment vertical="center" wrapText="1"/>
    </xf>
    <xf numFmtId="0" fontId="5" fillId="0" borderId="20" xfId="1" applyFont="1" applyBorder="1" applyAlignment="1">
      <alignment vertical="center"/>
    </xf>
    <xf numFmtId="0" fontId="5" fillId="0" borderId="20" xfId="1" applyFont="1" applyBorder="1" applyAlignment="1">
      <alignment vertical="center" wrapText="1"/>
    </xf>
    <xf numFmtId="0" fontId="33" fillId="0" borderId="20" xfId="1" applyFont="1" applyBorder="1" applyAlignment="1">
      <alignment vertical="center"/>
    </xf>
    <xf numFmtId="0" fontId="6" fillId="0" borderId="20" xfId="1" applyFont="1" applyFill="1" applyBorder="1" applyAlignment="1">
      <alignment vertical="center"/>
    </xf>
    <xf numFmtId="0" fontId="6" fillId="0" borderId="20" xfId="0" applyFont="1" applyBorder="1"/>
    <xf numFmtId="0" fontId="34" fillId="0" borderId="20" xfId="0" applyFont="1" applyBorder="1"/>
    <xf numFmtId="0" fontId="33" fillId="0" borderId="20" xfId="1" applyFont="1" applyBorder="1" applyAlignment="1">
      <alignment wrapText="1"/>
    </xf>
    <xf numFmtId="0" fontId="6" fillId="0" borderId="20" xfId="1" applyFont="1" applyBorder="1" applyAlignment="1">
      <alignment wrapText="1"/>
    </xf>
    <xf numFmtId="0" fontId="6" fillId="0" borderId="20" xfId="1" applyFont="1" applyFill="1" applyBorder="1" applyAlignment="1"/>
    <xf numFmtId="0" fontId="5" fillId="0" borderId="20" xfId="1" applyFont="1" applyFill="1" applyBorder="1" applyAlignment="1">
      <alignment wrapText="1"/>
    </xf>
    <xf numFmtId="0" fontId="6" fillId="0" borderId="20" xfId="1" applyFont="1" applyBorder="1" applyAlignment="1"/>
    <xf numFmtId="0" fontId="5" fillId="0" borderId="20" xfId="1" applyFont="1" applyFill="1" applyBorder="1" applyAlignment="1"/>
    <xf numFmtId="0" fontId="5" fillId="0" borderId="20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5" fillId="4" borderId="20" xfId="0" applyFont="1" applyFill="1" applyBorder="1" applyAlignment="1">
      <alignment vertical="center" wrapText="1"/>
    </xf>
    <xf numFmtId="0" fontId="6" fillId="4" borderId="20" xfId="0" applyFont="1" applyFill="1" applyBorder="1" applyAlignment="1">
      <alignment vertical="center"/>
    </xf>
    <xf numFmtId="0" fontId="6" fillId="4" borderId="20" xfId="0" applyFont="1" applyFill="1" applyBorder="1" applyAlignment="1">
      <alignment vertical="center" wrapText="1"/>
    </xf>
    <xf numFmtId="0" fontId="5" fillId="4" borderId="20" xfId="0" applyFont="1" applyFill="1" applyBorder="1" applyAlignment="1">
      <alignment vertical="center"/>
    </xf>
    <xf numFmtId="0" fontId="34" fillId="4" borderId="20" xfId="0" applyFont="1" applyFill="1" applyBorder="1"/>
    <xf numFmtId="0" fontId="7" fillId="0" borderId="20" xfId="1" applyFont="1" applyFill="1" applyBorder="1" applyAlignment="1">
      <alignment vertical="center" wrapText="1"/>
    </xf>
    <xf numFmtId="0" fontId="7" fillId="0" borderId="20" xfId="1" applyFont="1" applyBorder="1" applyAlignment="1">
      <alignment vertical="center" wrapText="1"/>
    </xf>
    <xf numFmtId="0" fontId="7" fillId="0" borderId="21" xfId="0" applyFont="1" applyBorder="1" applyAlignment="1">
      <alignment wrapText="1"/>
    </xf>
    <xf numFmtId="0" fontId="5" fillId="0" borderId="21" xfId="0" applyFont="1" applyBorder="1" applyAlignment="1">
      <alignment wrapText="1"/>
    </xf>
    <xf numFmtId="0" fontId="6" fillId="0" borderId="21" xfId="0" applyFont="1" applyBorder="1" applyAlignment="1">
      <alignment wrapText="1"/>
    </xf>
    <xf numFmtId="0" fontId="7" fillId="0" borderId="21" xfId="0" applyFont="1" applyBorder="1" applyAlignment="1"/>
    <xf numFmtId="0" fontId="6" fillId="0" borderId="21" xfId="0" applyFont="1" applyBorder="1" applyAlignment="1"/>
    <xf numFmtId="0" fontId="7" fillId="2" borderId="21" xfId="0" applyFont="1" applyFill="1" applyBorder="1" applyAlignment="1"/>
    <xf numFmtId="0" fontId="5" fillId="0" borderId="21" xfId="0" applyFont="1" applyBorder="1" applyAlignment="1"/>
    <xf numFmtId="0" fontId="5" fillId="0" borderId="21" xfId="1" applyFont="1" applyBorder="1" applyAlignment="1">
      <alignment wrapText="1"/>
    </xf>
    <xf numFmtId="0" fontId="7" fillId="0" borderId="21" xfId="0" applyFont="1" applyBorder="1" applyAlignment="1">
      <alignment vertical="center"/>
    </xf>
    <xf numFmtId="0" fontId="7" fillId="2" borderId="21" xfId="0" applyFont="1" applyFill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6" fillId="0" borderId="21" xfId="1" applyFont="1" applyBorder="1" applyAlignment="1">
      <alignment vertical="center"/>
    </xf>
    <xf numFmtId="0" fontId="6" fillId="0" borderId="21" xfId="1" applyFont="1" applyFill="1" applyBorder="1" applyAlignment="1">
      <alignment vertical="center" wrapText="1"/>
    </xf>
    <xf numFmtId="0" fontId="5" fillId="0" borderId="21" xfId="1" applyFont="1" applyFill="1" applyBorder="1" applyAlignment="1">
      <alignment vertical="center" wrapText="1"/>
    </xf>
    <xf numFmtId="0" fontId="6" fillId="0" borderId="21" xfId="1" applyFont="1" applyBorder="1" applyAlignment="1">
      <alignment vertical="center" wrapText="1"/>
    </xf>
    <xf numFmtId="0" fontId="5" fillId="0" borderId="21" xfId="1" applyFont="1" applyBorder="1" applyAlignment="1">
      <alignment vertical="center"/>
    </xf>
    <xf numFmtId="0" fontId="5" fillId="0" borderId="21" xfId="1" applyFont="1" applyBorder="1" applyAlignment="1">
      <alignment vertical="center" wrapText="1"/>
    </xf>
    <xf numFmtId="0" fontId="33" fillId="0" borderId="21" xfId="1" applyFont="1" applyBorder="1" applyAlignment="1">
      <alignment vertical="center"/>
    </xf>
    <xf numFmtId="0" fontId="6" fillId="0" borderId="21" xfId="1" applyFont="1" applyFill="1" applyBorder="1" applyAlignment="1">
      <alignment vertical="center"/>
    </xf>
    <xf numFmtId="0" fontId="6" fillId="0" borderId="21" xfId="0" applyFont="1" applyBorder="1"/>
    <xf numFmtId="0" fontId="34" fillId="0" borderId="21" xfId="0" applyFont="1" applyBorder="1"/>
    <xf numFmtId="0" fontId="33" fillId="0" borderId="21" xfId="1" applyFont="1" applyBorder="1" applyAlignment="1">
      <alignment wrapText="1"/>
    </xf>
    <xf numFmtId="0" fontId="6" fillId="0" borderId="21" xfId="1" applyFont="1" applyBorder="1" applyAlignment="1">
      <alignment wrapText="1"/>
    </xf>
    <xf numFmtId="0" fontId="6" fillId="0" borderId="21" xfId="1" applyFont="1" applyFill="1" applyBorder="1" applyAlignment="1"/>
    <xf numFmtId="0" fontId="5" fillId="0" borderId="21" xfId="1" applyFont="1" applyFill="1" applyBorder="1" applyAlignment="1">
      <alignment wrapText="1"/>
    </xf>
    <xf numFmtId="0" fontId="6" fillId="0" borderId="21" xfId="1" applyFont="1" applyBorder="1" applyAlignment="1"/>
    <xf numFmtId="0" fontId="5" fillId="0" borderId="21" xfId="1" applyFont="1" applyFill="1" applyBorder="1" applyAlignment="1"/>
    <xf numFmtId="0" fontId="5" fillId="0" borderId="21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5" fillId="4" borderId="21" xfId="0" applyFont="1" applyFill="1" applyBorder="1" applyAlignment="1">
      <alignment vertical="center" wrapText="1"/>
    </xf>
    <xf numFmtId="0" fontId="6" fillId="4" borderId="21" xfId="0" applyFont="1" applyFill="1" applyBorder="1" applyAlignment="1">
      <alignment vertical="center"/>
    </xf>
    <xf numFmtId="0" fontId="6" fillId="4" borderId="21" xfId="0" applyFont="1" applyFill="1" applyBorder="1" applyAlignment="1">
      <alignment vertical="center" wrapText="1"/>
    </xf>
    <xf numFmtId="0" fontId="5" fillId="4" borderId="21" xfId="0" applyFont="1" applyFill="1" applyBorder="1" applyAlignment="1">
      <alignment vertical="center"/>
    </xf>
    <xf numFmtId="0" fontId="34" fillId="4" borderId="21" xfId="0" applyFont="1" applyFill="1" applyBorder="1"/>
    <xf numFmtId="0" fontId="7" fillId="0" borderId="21" xfId="1" applyFont="1" applyFill="1" applyBorder="1" applyAlignment="1">
      <alignment vertical="center" wrapText="1"/>
    </xf>
    <xf numFmtId="0" fontId="7" fillId="0" borderId="21" xfId="1" applyFont="1" applyBorder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64" fontId="20" fillId="0" borderId="1" xfId="0" applyNumberFormat="1" applyFont="1" applyBorder="1" applyAlignment="1">
      <alignment horizontal="center" vertical="center" textRotation="90"/>
    </xf>
    <xf numFmtId="0" fontId="14" fillId="0" borderId="0" xfId="0" applyFont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164" fontId="20" fillId="3" borderId="1" xfId="0" applyNumberFormat="1" applyFont="1" applyFill="1" applyBorder="1" applyAlignment="1">
      <alignment horizontal="center" vertical="center" textRotation="90"/>
    </xf>
    <xf numFmtId="0" fontId="30" fillId="0" borderId="10" xfId="0" applyFont="1" applyBorder="1" applyAlignment="1">
      <alignment horizontal="center" vertical="center" textRotation="90"/>
    </xf>
    <xf numFmtId="0" fontId="30" fillId="0" borderId="11" xfId="0" applyFont="1" applyBorder="1" applyAlignment="1">
      <alignment horizontal="center" vertical="center" textRotation="90"/>
    </xf>
    <xf numFmtId="0" fontId="31" fillId="0" borderId="10" xfId="0" applyFont="1" applyBorder="1" applyAlignment="1">
      <alignment horizontal="center" vertical="center" textRotation="90"/>
    </xf>
    <xf numFmtId="0" fontId="31" fillId="0" borderId="11" xfId="0" applyFont="1" applyBorder="1" applyAlignment="1">
      <alignment horizontal="center" vertical="center" textRotation="90"/>
    </xf>
    <xf numFmtId="0" fontId="7" fillId="0" borderId="10" xfId="0" applyFont="1" applyBorder="1" applyAlignment="1">
      <alignment horizontal="center" vertical="center" textRotation="90"/>
    </xf>
    <xf numFmtId="0" fontId="7" fillId="0" borderId="11" xfId="0" applyFont="1" applyBorder="1" applyAlignment="1">
      <alignment horizontal="center" vertical="center" textRotation="90"/>
    </xf>
    <xf numFmtId="0" fontId="30" fillId="0" borderId="12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" fillId="0" borderId="0" xfId="3" applyFont="1" applyAlignment="1">
      <alignment horizontal="center"/>
    </xf>
    <xf numFmtId="0" fontId="3" fillId="0" borderId="0" xfId="3" applyFont="1" applyAlignment="1">
      <alignment horizontal="left"/>
    </xf>
    <xf numFmtId="0" fontId="3" fillId="0" borderId="4" xfId="3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right" vertical="center"/>
    </xf>
    <xf numFmtId="164" fontId="20" fillId="0" borderId="1" xfId="0" applyNumberFormat="1" applyFont="1" applyBorder="1" applyAlignment="1">
      <alignment horizontal="center" vertical="center"/>
    </xf>
    <xf numFmtId="164" fontId="20" fillId="0" borderId="1" xfId="0" applyNumberFormat="1" applyFont="1" applyBorder="1" applyAlignment="1">
      <alignment horizontal="right" vertical="center"/>
    </xf>
    <xf numFmtId="164" fontId="20" fillId="0" borderId="12" xfId="0" applyNumberFormat="1" applyFont="1" applyBorder="1" applyAlignment="1">
      <alignment horizontal="center" vertical="center"/>
    </xf>
    <xf numFmtId="164" fontId="20" fillId="0" borderId="13" xfId="0" applyNumberFormat="1" applyFont="1" applyBorder="1" applyAlignment="1">
      <alignment horizontal="center" vertical="center"/>
    </xf>
    <xf numFmtId="164" fontId="20" fillId="0" borderId="14" xfId="0" applyNumberFormat="1" applyFont="1" applyBorder="1" applyAlignment="1">
      <alignment horizontal="center" vertical="center"/>
    </xf>
    <xf numFmtId="164" fontId="20" fillId="0" borderId="15" xfId="0" applyNumberFormat="1" applyFont="1" applyBorder="1" applyAlignment="1">
      <alignment horizontal="center" vertical="center"/>
    </xf>
    <xf numFmtId="164" fontId="20" fillId="0" borderId="4" xfId="0" applyNumberFormat="1" applyFont="1" applyBorder="1" applyAlignment="1">
      <alignment horizontal="center" vertical="center"/>
    </xf>
    <xf numFmtId="164" fontId="20" fillId="0" borderId="16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164" fontId="20" fillId="0" borderId="20" xfId="0" applyNumberFormat="1" applyFont="1" applyBorder="1" applyAlignment="1">
      <alignment horizontal="center" vertical="center"/>
    </xf>
    <xf numFmtId="164" fontId="20" fillId="0" borderId="21" xfId="0" applyNumberFormat="1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6" fillId="0" borderId="20" xfId="0" applyFont="1" applyBorder="1" applyAlignment="1">
      <alignment horizontal="center"/>
    </xf>
    <xf numFmtId="0" fontId="26" fillId="0" borderId="21" xfId="0" applyFont="1" applyBorder="1" applyAlignment="1">
      <alignment horizontal="center"/>
    </xf>
    <xf numFmtId="0" fontId="3" fillId="0" borderId="0" xfId="3" applyFont="1" applyBorder="1" applyAlignment="1">
      <alignment horizontal="left"/>
    </xf>
    <xf numFmtId="0" fontId="30" fillId="0" borderId="25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164" fontId="14" fillId="2" borderId="1" xfId="0" applyNumberFormat="1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35" fillId="0" borderId="4" xfId="0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2"/>
    <cellStyle name="Normal 2 3" xfId="4"/>
    <cellStyle name="Normal 3" xfId="5"/>
    <cellStyle name="Normal_Sheet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36"/>
  <sheetViews>
    <sheetView topLeftCell="A22" workbookViewId="0">
      <selection activeCell="AA38" sqref="AA38"/>
    </sheetView>
  </sheetViews>
  <sheetFormatPr defaultRowHeight="15"/>
  <cols>
    <col min="1" max="1" width="4.42578125" style="420" customWidth="1"/>
    <col min="2" max="2" width="16.140625" style="60" customWidth="1"/>
    <col min="3" max="3" width="7.28515625" style="60" customWidth="1"/>
    <col min="4" max="4" width="10.140625" style="420" customWidth="1"/>
    <col min="5" max="5" width="31.42578125" style="60" hidden="1" customWidth="1"/>
    <col min="6" max="16" width="3.7109375" style="60" customWidth="1"/>
    <col min="17" max="17" width="3.7109375" style="124" customWidth="1"/>
    <col min="18" max="21" width="3.7109375" style="60" customWidth="1"/>
    <col min="22" max="22" width="4.28515625" style="60" customWidth="1"/>
    <col min="23" max="27" width="3.7109375" style="60" customWidth="1"/>
    <col min="28" max="28" width="4.140625" style="60" customWidth="1"/>
    <col min="29" max="29" width="3.7109375" style="60" customWidth="1"/>
    <col min="30" max="30" width="5.28515625" style="492" customWidth="1"/>
    <col min="31" max="16384" width="9.140625" style="60"/>
  </cols>
  <sheetData>
    <row r="1" spans="1:36" s="109" customFormat="1" ht="21" hidden="1" customHeight="1">
      <c r="A1" s="658" t="s">
        <v>271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658"/>
      <c r="M1" s="658"/>
      <c r="N1" s="658"/>
      <c r="O1" s="658"/>
      <c r="P1" s="658"/>
      <c r="Q1" s="658"/>
      <c r="R1" s="658"/>
      <c r="S1" s="658"/>
      <c r="T1" s="658"/>
      <c r="U1" s="658"/>
      <c r="V1" s="658"/>
      <c r="W1" s="658"/>
      <c r="X1" s="658"/>
      <c r="Y1" s="658"/>
      <c r="Z1" s="658"/>
      <c r="AA1" s="658"/>
      <c r="AD1" s="492"/>
    </row>
    <row r="2" spans="1:36" s="109" customFormat="1" ht="21" customHeight="1">
      <c r="A2" s="659" t="s">
        <v>209</v>
      </c>
      <c r="B2" s="659"/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659"/>
      <c r="R2" s="659"/>
      <c r="S2" s="660"/>
      <c r="T2" s="660"/>
      <c r="U2" s="660"/>
      <c r="V2" s="660"/>
      <c r="W2" s="660"/>
      <c r="X2" s="660"/>
      <c r="Y2" s="660"/>
      <c r="Z2" s="660"/>
      <c r="AA2" s="660"/>
      <c r="AD2" s="492"/>
    </row>
    <row r="3" spans="1:36" s="109" customFormat="1" ht="21" customHeight="1">
      <c r="A3" s="661" t="s">
        <v>128</v>
      </c>
      <c r="B3" s="661" t="s">
        <v>129</v>
      </c>
      <c r="C3" s="661"/>
      <c r="D3" s="662" t="s">
        <v>130</v>
      </c>
      <c r="E3" s="662" t="s">
        <v>131</v>
      </c>
      <c r="F3" s="422">
        <v>1</v>
      </c>
      <c r="G3" s="422">
        <v>2</v>
      </c>
      <c r="H3" s="422">
        <v>3</v>
      </c>
      <c r="I3" s="422">
        <v>4</v>
      </c>
      <c r="J3" s="422">
        <v>5</v>
      </c>
      <c r="K3" s="422">
        <v>6</v>
      </c>
      <c r="L3" s="422">
        <v>7</v>
      </c>
      <c r="M3" s="422">
        <v>8</v>
      </c>
      <c r="N3" s="422">
        <v>9</v>
      </c>
      <c r="O3" s="422">
        <v>10</v>
      </c>
      <c r="P3" s="422">
        <v>11</v>
      </c>
      <c r="Q3" s="481">
        <v>12</v>
      </c>
      <c r="R3" s="422">
        <v>13</v>
      </c>
      <c r="S3" s="422">
        <v>14</v>
      </c>
      <c r="T3" s="422">
        <v>15</v>
      </c>
      <c r="U3" s="422">
        <v>16</v>
      </c>
      <c r="V3" s="422">
        <v>17</v>
      </c>
      <c r="W3" s="422">
        <v>18</v>
      </c>
      <c r="X3" s="422">
        <v>19</v>
      </c>
      <c r="Y3" s="422">
        <v>20</v>
      </c>
      <c r="Z3" s="422">
        <v>21</v>
      </c>
      <c r="AA3" s="422">
        <v>22</v>
      </c>
      <c r="AB3" s="422">
        <v>23</v>
      </c>
      <c r="AC3" s="422">
        <v>24</v>
      </c>
      <c r="AD3" s="493"/>
      <c r="AE3" s="480"/>
      <c r="AF3" s="480"/>
      <c r="AG3" s="480"/>
      <c r="AH3" s="480"/>
      <c r="AI3" s="480"/>
      <c r="AJ3" s="480"/>
    </row>
    <row r="4" spans="1:36" ht="36" customHeight="1">
      <c r="A4" s="661"/>
      <c r="B4" s="661"/>
      <c r="C4" s="661"/>
      <c r="D4" s="662"/>
      <c r="E4" s="662"/>
      <c r="F4" s="657" t="str">
        <f>TKHK1!L3</f>
        <v>Chính trị</v>
      </c>
      <c r="G4" s="657" t="str">
        <f>TKHK1!H3</f>
        <v>Pháp luật</v>
      </c>
      <c r="H4" s="657" t="str">
        <f>TKHK1!N3</f>
        <v>Tin học</v>
      </c>
      <c r="I4" s="657" t="str">
        <f>TKHK1!M3</f>
        <v>Tiếng Anh</v>
      </c>
      <c r="J4" s="657" t="str">
        <f>TKHK1!O3</f>
        <v>giáo dục thể chất</v>
      </c>
      <c r="K4" s="657" t="str">
        <f>TKHK2!I2</f>
        <v>Giáo dục quốc phòng</v>
      </c>
      <c r="L4" s="657" t="str">
        <f>TKHK1!G3</f>
        <v>An toàn điện</v>
      </c>
      <c r="M4" s="657" t="str">
        <f>TKHK1!F3</f>
        <v>Vật liệu điện</v>
      </c>
      <c r="N4" s="657" t="str">
        <f>TKHK1!I3</f>
        <v>vẽ điện</v>
      </c>
      <c r="O4" s="657" t="str">
        <f>TKHK1!J3</f>
        <v>mạch điện</v>
      </c>
      <c r="P4" s="657" t="str">
        <f>TKHK1!K3</f>
        <v>Vẽ kỹ thuật</v>
      </c>
      <c r="Q4" s="663" t="str">
        <f>TKHK2!F2</f>
        <v>Đo lường điện</v>
      </c>
      <c r="R4" s="657" t="str">
        <f>TKHK2!G2</f>
        <v>Điện tử cơ bản</v>
      </c>
      <c r="S4" s="657" t="str">
        <f>TKHK2!H2</f>
        <v>Khí cụ điện</v>
      </c>
      <c r="T4" s="657" t="str">
        <f>tkhk3!F4</f>
        <v>Điện khí nén</v>
      </c>
      <c r="U4" s="657" t="str">
        <f>tkhk3!G4</f>
        <v>Thiết bị điện gia dụng</v>
      </c>
      <c r="V4" s="657" t="str">
        <f>TKHK4!F4</f>
        <v>Máy điện</v>
      </c>
      <c r="W4" s="657" t="str">
        <f>TKHK4!G4</f>
        <v>Điện tử công suất</v>
      </c>
      <c r="X4" s="657" t="str">
        <f>TKHK4!H4</f>
        <v>Cung cấp điện</v>
      </c>
      <c r="Y4" s="657" t="e">
        <f>#REF!</f>
        <v>#REF!</v>
      </c>
      <c r="Z4" s="657" t="e">
        <f>#REF!</f>
        <v>#REF!</v>
      </c>
      <c r="AA4" s="657" t="e">
        <f>#REF!</f>
        <v>#REF!</v>
      </c>
      <c r="AB4" s="657" t="e">
        <f>#REF!</f>
        <v>#REF!</v>
      </c>
      <c r="AC4" s="657" t="e">
        <f>#REF!</f>
        <v>#REF!</v>
      </c>
      <c r="AD4" s="666" t="s">
        <v>298</v>
      </c>
      <c r="AE4" s="668" t="s">
        <v>299</v>
      </c>
      <c r="AF4" s="670" t="s">
        <v>300</v>
      </c>
      <c r="AG4" s="671"/>
      <c r="AH4" s="672"/>
      <c r="AI4" s="664" t="s">
        <v>301</v>
      </c>
      <c r="AJ4" s="664" t="s">
        <v>302</v>
      </c>
    </row>
    <row r="5" spans="1:36" ht="85.5" customHeight="1">
      <c r="A5" s="661"/>
      <c r="B5" s="661"/>
      <c r="C5" s="661"/>
      <c r="D5" s="662"/>
      <c r="E5" s="662"/>
      <c r="F5" s="657"/>
      <c r="G5" s="657"/>
      <c r="H5" s="657"/>
      <c r="I5" s="657"/>
      <c r="J5" s="657"/>
      <c r="K5" s="657"/>
      <c r="L5" s="657"/>
      <c r="M5" s="657"/>
      <c r="N5" s="657"/>
      <c r="O5" s="657"/>
      <c r="P5" s="657"/>
      <c r="Q5" s="663"/>
      <c r="R5" s="657"/>
      <c r="S5" s="657"/>
      <c r="T5" s="657"/>
      <c r="U5" s="657"/>
      <c r="V5" s="657"/>
      <c r="W5" s="657"/>
      <c r="X5" s="657"/>
      <c r="Y5" s="657"/>
      <c r="Z5" s="657"/>
      <c r="AA5" s="657"/>
      <c r="AB5" s="657"/>
      <c r="AC5" s="657"/>
      <c r="AD5" s="667"/>
      <c r="AE5" s="669"/>
      <c r="AF5" s="673"/>
      <c r="AG5" s="674"/>
      <c r="AH5" s="675"/>
      <c r="AI5" s="665"/>
      <c r="AJ5" s="665"/>
    </row>
    <row r="6" spans="1:36" s="453" customFormat="1" ht="20.25" customHeight="1">
      <c r="A6" s="450"/>
      <c r="B6" s="450"/>
      <c r="C6" s="450"/>
      <c r="D6" s="451"/>
      <c r="E6" s="451"/>
      <c r="F6" s="452">
        <v>2</v>
      </c>
      <c r="G6" s="452">
        <v>1</v>
      </c>
      <c r="H6" s="452">
        <v>2</v>
      </c>
      <c r="I6" s="452">
        <v>4</v>
      </c>
      <c r="J6" s="452">
        <v>2</v>
      </c>
      <c r="K6" s="452">
        <v>3</v>
      </c>
      <c r="L6" s="452">
        <v>2</v>
      </c>
      <c r="M6" s="452">
        <v>2</v>
      </c>
      <c r="N6" s="452">
        <v>2</v>
      </c>
      <c r="O6" s="452">
        <v>3</v>
      </c>
      <c r="P6" s="452">
        <v>2</v>
      </c>
      <c r="Q6" s="482">
        <f>TKHK2!F3</f>
        <v>4</v>
      </c>
      <c r="R6" s="452">
        <f>TKHK2!G3</f>
        <v>5</v>
      </c>
      <c r="S6" s="452">
        <v>2</v>
      </c>
      <c r="T6" s="452">
        <v>6</v>
      </c>
      <c r="U6" s="452">
        <v>5</v>
      </c>
      <c r="V6" s="452">
        <v>13</v>
      </c>
      <c r="W6" s="452">
        <v>4</v>
      </c>
      <c r="X6" s="452">
        <v>4</v>
      </c>
      <c r="Y6" s="452">
        <v>2</v>
      </c>
      <c r="Z6" s="452">
        <v>6</v>
      </c>
      <c r="AA6" s="452">
        <v>4</v>
      </c>
      <c r="AB6" s="452" t="e">
        <f>#REF!</f>
        <v>#REF!</v>
      </c>
      <c r="AC6" s="488" t="e">
        <f>#REF!</f>
        <v>#REF!</v>
      </c>
      <c r="AD6" s="489">
        <v>11</v>
      </c>
      <c r="AE6" s="487" t="e">
        <f>SUM(L6:AD6)</f>
        <v>#REF!</v>
      </c>
      <c r="AF6" s="451" t="s">
        <v>303</v>
      </c>
      <c r="AG6" s="450" t="s">
        <v>304</v>
      </c>
      <c r="AH6" s="451" t="s">
        <v>305</v>
      </c>
      <c r="AI6" s="485"/>
      <c r="AJ6" s="485"/>
    </row>
    <row r="7" spans="1:36" s="459" customFormat="1" ht="20.25" customHeight="1">
      <c r="A7" s="456">
        <v>1</v>
      </c>
      <c r="B7" s="457" t="s">
        <v>0</v>
      </c>
      <c r="C7" s="457" t="s">
        <v>1</v>
      </c>
      <c r="D7" s="456" t="s">
        <v>2</v>
      </c>
      <c r="E7" s="457" t="s">
        <v>275</v>
      </c>
      <c r="F7" s="458">
        <f>TKHK1!L5</f>
        <v>5.7142857142857144</v>
      </c>
      <c r="G7" s="449">
        <f>TKHK1!H5</f>
        <v>7.8</v>
      </c>
      <c r="H7" s="449">
        <f>TKHK1!N5</f>
        <v>6.4285714285714288</v>
      </c>
      <c r="I7" s="449">
        <f>TKHK1!M5</f>
        <v>5.6363636363636367</v>
      </c>
      <c r="J7" s="449">
        <f>TKHK1!O5</f>
        <v>6</v>
      </c>
      <c r="K7" s="449">
        <f>TKHK2!I4</f>
        <v>6.7777777777777777</v>
      </c>
      <c r="L7" s="449">
        <f>TKHK1!G5</f>
        <v>5.2857142857142856</v>
      </c>
      <c r="M7" s="449">
        <f>TKHK1!F5</f>
        <v>6.1428571428571432</v>
      </c>
      <c r="N7" s="390">
        <f>TKHK1!I5</f>
        <v>7</v>
      </c>
      <c r="O7" s="449">
        <f>TKHK1!J5</f>
        <v>5.5555555555555554</v>
      </c>
      <c r="P7" s="390">
        <f>TKHK1!K5</f>
        <v>5.5714285714285712</v>
      </c>
      <c r="Q7" s="483">
        <f>TKHK2!F4</f>
        <v>6.7777777777777777</v>
      </c>
      <c r="R7" s="449">
        <f>TKHK2!G4</f>
        <v>7.2727272727272725</v>
      </c>
      <c r="S7" s="449">
        <f>TKHK2!H4</f>
        <v>8</v>
      </c>
      <c r="T7" s="449">
        <f>tkhk3!F6</f>
        <v>7</v>
      </c>
      <c r="U7" s="449">
        <f>tkhk3!G6</f>
        <v>8</v>
      </c>
      <c r="V7" s="449">
        <f>TKHK4!F6</f>
        <v>7.0666666666666664</v>
      </c>
      <c r="W7" s="449">
        <f>TKHK4!G6</f>
        <v>7.5454545454545459</v>
      </c>
      <c r="X7" s="449">
        <f>TKHK4!H6</f>
        <v>6.0909090909090908</v>
      </c>
      <c r="Y7" s="449" t="e">
        <f>#REF!</f>
        <v>#REF!</v>
      </c>
      <c r="Z7" s="449" t="e">
        <f>#REF!</f>
        <v>#REF!</v>
      </c>
      <c r="AA7" s="449" t="e">
        <f>#REF!</f>
        <v>#REF!</v>
      </c>
      <c r="AB7" s="449" t="e">
        <f>#REF!</f>
        <v>#REF!</v>
      </c>
      <c r="AC7" s="255" t="e">
        <f>#REF!</f>
        <v>#REF!</v>
      </c>
      <c r="AD7" s="490">
        <v>10</v>
      </c>
    </row>
    <row r="8" spans="1:36" s="459" customFormat="1" ht="20.25" customHeight="1">
      <c r="A8" s="460">
        <v>2</v>
      </c>
      <c r="B8" s="461" t="s">
        <v>4</v>
      </c>
      <c r="C8" s="461" t="s">
        <v>5</v>
      </c>
      <c r="D8" s="462" t="s">
        <v>137</v>
      </c>
      <c r="E8" s="461" t="s">
        <v>138</v>
      </c>
      <c r="F8" s="463">
        <f>TKHK1!L6</f>
        <v>6.2857142857142856</v>
      </c>
      <c r="G8" s="421">
        <f>TKHK1!H6</f>
        <v>8.1999999999999993</v>
      </c>
      <c r="H8" s="421">
        <f>TKHK1!N6</f>
        <v>6</v>
      </c>
      <c r="I8" s="421">
        <f>TKHK1!M6</f>
        <v>6.1818181818181817</v>
      </c>
      <c r="J8" s="421">
        <f>TKHK1!O6</f>
        <v>5.2857142857142856</v>
      </c>
      <c r="K8" s="421">
        <f>TKHK2!I5</f>
        <v>7.4444444444444446</v>
      </c>
      <c r="L8" s="421">
        <f>TKHK1!G6</f>
        <v>6.1428571428571432</v>
      </c>
      <c r="M8" s="421">
        <f>TKHK1!F6</f>
        <v>6.5714285714285712</v>
      </c>
      <c r="N8" s="231">
        <f>TKHK1!I6</f>
        <v>7</v>
      </c>
      <c r="O8" s="421">
        <f>TKHK1!J6</f>
        <v>5.7777777777777777</v>
      </c>
      <c r="P8" s="231">
        <f>TKHK1!K6</f>
        <v>7.4285714285714288</v>
      </c>
      <c r="Q8" s="440">
        <f>TKHK2!F5</f>
        <v>7.333333333333333</v>
      </c>
      <c r="R8" s="421">
        <f>TKHK2!G5</f>
        <v>7.0909090909090908</v>
      </c>
      <c r="S8" s="421">
        <f>TKHK2!H5</f>
        <v>7.7142857142857144</v>
      </c>
      <c r="T8" s="421">
        <f>tkhk3!F7</f>
        <v>6.7272727272727275</v>
      </c>
      <c r="U8" s="421">
        <f>tkhk3!G7</f>
        <v>6.5454545454545459</v>
      </c>
      <c r="V8" s="421">
        <f>TKHK4!F7</f>
        <v>6.8</v>
      </c>
      <c r="W8" s="421">
        <f>TKHK4!G7</f>
        <v>5.6363636363636367</v>
      </c>
      <c r="X8" s="441">
        <f>TKHK4!H7</f>
        <v>6.2727272727272725</v>
      </c>
      <c r="Y8" s="421" t="e">
        <f>#REF!</f>
        <v>#REF!</v>
      </c>
      <c r="Z8" s="421" t="e">
        <f>#REF!</f>
        <v>#REF!</v>
      </c>
      <c r="AA8" s="421" t="e">
        <f>#REF!</f>
        <v>#REF!</v>
      </c>
      <c r="AB8" s="421" t="e">
        <f>#REF!</f>
        <v>#REF!</v>
      </c>
      <c r="AC8" s="255" t="e">
        <f>#REF!</f>
        <v>#REF!</v>
      </c>
      <c r="AD8" s="491">
        <v>9</v>
      </c>
    </row>
    <row r="9" spans="1:36" s="459" customFormat="1" ht="20.25" customHeight="1">
      <c r="A9" s="456">
        <v>3</v>
      </c>
      <c r="B9" s="461" t="s">
        <v>10</v>
      </c>
      <c r="C9" s="461" t="s">
        <v>11</v>
      </c>
      <c r="D9" s="464" t="s">
        <v>277</v>
      </c>
      <c r="E9" s="461" t="s">
        <v>278</v>
      </c>
      <c r="F9" s="463">
        <f>TKHK1!L8</f>
        <v>7</v>
      </c>
      <c r="G9" s="421">
        <f>TKHK1!H8</f>
        <v>7.8</v>
      </c>
      <c r="H9" s="421">
        <f>TKHK1!N8</f>
        <v>6.4285714285714288</v>
      </c>
      <c r="I9" s="421">
        <f>TKHK1!M8</f>
        <v>6.1818181818181817</v>
      </c>
      <c r="J9" s="421">
        <f>TKHK1!O8</f>
        <v>5.5714285714285712</v>
      </c>
      <c r="K9" s="421">
        <f>TKHK2!I7</f>
        <v>7.666666666666667</v>
      </c>
      <c r="L9" s="421">
        <f>TKHK1!G8</f>
        <v>6.1428571428571432</v>
      </c>
      <c r="M9" s="421">
        <f>TKHK1!F8</f>
        <v>6.1428571428571432</v>
      </c>
      <c r="N9" s="231">
        <f>TKHK1!I8</f>
        <v>6.4285714285714288</v>
      </c>
      <c r="O9" s="421">
        <f>TKHK1!J8</f>
        <v>7.2222222222222223</v>
      </c>
      <c r="P9" s="231">
        <f>TKHK1!K8</f>
        <v>6.2857142857142856</v>
      </c>
      <c r="Q9" s="440">
        <f>TKHK2!F7</f>
        <v>7.7777777777777777</v>
      </c>
      <c r="R9" s="421">
        <f>TKHK2!G7</f>
        <v>7.4545454545454541</v>
      </c>
      <c r="S9" s="421">
        <f>TKHK2!H7</f>
        <v>8</v>
      </c>
      <c r="T9" s="421">
        <f>tkhk3!F9</f>
        <v>8.1818181818181817</v>
      </c>
      <c r="U9" s="421">
        <f>tkhk3!G9</f>
        <v>8</v>
      </c>
      <c r="V9" s="421">
        <f>TKHK4!F9</f>
        <v>7</v>
      </c>
      <c r="W9" s="421">
        <f>TKHK4!G9</f>
        <v>7.8181818181818183</v>
      </c>
      <c r="X9" s="421">
        <f>TKHK4!H9</f>
        <v>7.2727272727272725</v>
      </c>
      <c r="Y9" s="421" t="e">
        <f>#REF!</f>
        <v>#REF!</v>
      </c>
      <c r="Z9" s="421" t="e">
        <f>#REF!</f>
        <v>#REF!</v>
      </c>
      <c r="AA9" s="421" t="e">
        <f>#REF!</f>
        <v>#REF!</v>
      </c>
      <c r="AB9" s="421" t="e">
        <f>#REF!</f>
        <v>#REF!</v>
      </c>
      <c r="AC9" s="255" t="e">
        <f>#REF!</f>
        <v>#REF!</v>
      </c>
      <c r="AD9" s="491">
        <v>10</v>
      </c>
    </row>
    <row r="10" spans="1:36" s="459" customFormat="1" ht="20.25" customHeight="1">
      <c r="A10" s="460">
        <v>4</v>
      </c>
      <c r="B10" s="461" t="s">
        <v>13</v>
      </c>
      <c r="C10" s="461" t="s">
        <v>14</v>
      </c>
      <c r="D10" s="462" t="s">
        <v>279</v>
      </c>
      <c r="E10" s="461" t="s">
        <v>280</v>
      </c>
      <c r="F10" s="463">
        <f>TKHK1!L9</f>
        <v>7</v>
      </c>
      <c r="G10" s="421">
        <f>TKHK1!H9</f>
        <v>7.6</v>
      </c>
      <c r="H10" s="421">
        <f>TKHK1!N9</f>
        <v>6.2857142857142856</v>
      </c>
      <c r="I10" s="421">
        <f>TKHK1!M9</f>
        <v>5.6363636363636367</v>
      </c>
      <c r="J10" s="421">
        <f>TKHK1!O9</f>
        <v>5.8571428571428568</v>
      </c>
      <c r="K10" s="421">
        <f>TKHK2!I8</f>
        <v>6.666666666666667</v>
      </c>
      <c r="L10" s="421">
        <f>TKHK1!G9</f>
        <v>5.4285714285714288</v>
      </c>
      <c r="M10" s="421">
        <f>TKHK1!F9</f>
        <v>6.4285714285714288</v>
      </c>
      <c r="N10" s="231">
        <f>TKHK1!I9</f>
        <v>7.5714285714285712</v>
      </c>
      <c r="O10" s="421">
        <f>TKHK1!J9</f>
        <v>7.5555555555555554</v>
      </c>
      <c r="P10" s="231">
        <f>TKHK1!K9</f>
        <v>8.2857142857142865</v>
      </c>
      <c r="Q10" s="440">
        <f>TKHK2!F8</f>
        <v>7.7777777777777777</v>
      </c>
      <c r="R10" s="421">
        <f>TKHK2!G8</f>
        <v>7.4545454545454541</v>
      </c>
      <c r="S10" s="421">
        <f>TKHK2!H8</f>
        <v>7</v>
      </c>
      <c r="T10" s="421">
        <f>tkhk3!F10</f>
        <v>7.7272727272727275</v>
      </c>
      <c r="U10" s="421">
        <f>tkhk3!G10</f>
        <v>7</v>
      </c>
      <c r="V10" s="421">
        <f>TKHK4!F10</f>
        <v>7.6</v>
      </c>
      <c r="W10" s="421">
        <f>TKHK4!G10</f>
        <v>7.5454545454545459</v>
      </c>
      <c r="X10" s="421">
        <f>TKHK4!H10</f>
        <v>6.8181818181818183</v>
      </c>
      <c r="Y10" s="421" t="e">
        <f>#REF!</f>
        <v>#REF!</v>
      </c>
      <c r="Z10" s="421" t="e">
        <f>#REF!</f>
        <v>#REF!</v>
      </c>
      <c r="AA10" s="421" t="e">
        <f>#REF!</f>
        <v>#REF!</v>
      </c>
      <c r="AB10" s="421" t="e">
        <f>#REF!</f>
        <v>#REF!</v>
      </c>
      <c r="AC10" s="255" t="e">
        <f>#REF!</f>
        <v>#REF!</v>
      </c>
      <c r="AD10" s="491">
        <v>10</v>
      </c>
    </row>
    <row r="11" spans="1:36" s="459" customFormat="1" ht="20.25" customHeight="1">
      <c r="A11" s="456">
        <v>5</v>
      </c>
      <c r="B11" s="461" t="s">
        <v>143</v>
      </c>
      <c r="C11" s="461" t="s">
        <v>144</v>
      </c>
      <c r="D11" s="462" t="s">
        <v>145</v>
      </c>
      <c r="E11" s="461" t="s">
        <v>26</v>
      </c>
      <c r="F11" s="463">
        <f>TKHK1!L13</f>
        <v>7</v>
      </c>
      <c r="G11" s="421">
        <f>TKHK1!H13</f>
        <v>8</v>
      </c>
      <c r="H11" s="421">
        <f>TKHK1!N13</f>
        <v>6.2857142857142856</v>
      </c>
      <c r="I11" s="421">
        <f>TKHK1!M13</f>
        <v>6.3636363636363633</v>
      </c>
      <c r="J11" s="421">
        <f>TKHK1!O13</f>
        <v>6.4285714285714288</v>
      </c>
      <c r="K11" s="421">
        <f>TKHK2!I12</f>
        <v>7.4444444444444446</v>
      </c>
      <c r="L11" s="421">
        <f>TKHK1!G13</f>
        <v>6.2857142857142856</v>
      </c>
      <c r="M11" s="421">
        <f>TKHK1!F13</f>
        <v>6.4285714285714288</v>
      </c>
      <c r="N11" s="231">
        <f>TKHK1!I13</f>
        <v>6.4285714285714288</v>
      </c>
      <c r="O11" s="421">
        <f>TKHK1!J13</f>
        <v>7.4444444444444446</v>
      </c>
      <c r="P11" s="231">
        <f>TKHK1!K13</f>
        <v>7</v>
      </c>
      <c r="Q11" s="440">
        <f>TKHK2!F12</f>
        <v>8</v>
      </c>
      <c r="R11" s="421">
        <f>TKHK2!G12</f>
        <v>7.7272727272727275</v>
      </c>
      <c r="S11" s="421">
        <f>TKHK2!H12</f>
        <v>8</v>
      </c>
      <c r="T11" s="421">
        <f>tkhk3!F14</f>
        <v>7.3636363636363633</v>
      </c>
      <c r="U11" s="421">
        <f>tkhk3!G14</f>
        <v>7.8181818181818183</v>
      </c>
      <c r="V11" s="421">
        <f>TKHK4!F14</f>
        <v>7.333333333333333</v>
      </c>
      <c r="W11" s="421">
        <f>TKHK4!G14</f>
        <v>6.5454545454545459</v>
      </c>
      <c r="X11" s="441">
        <f>TKHK4!H14</f>
        <v>6.2727272727272725</v>
      </c>
      <c r="Y11" s="421" t="e">
        <f>#REF!</f>
        <v>#REF!</v>
      </c>
      <c r="Z11" s="421" t="e">
        <f>#REF!</f>
        <v>#REF!</v>
      </c>
      <c r="AA11" s="421" t="e">
        <f>#REF!</f>
        <v>#REF!</v>
      </c>
      <c r="AB11" s="421" t="e">
        <f>#REF!</f>
        <v>#REF!</v>
      </c>
      <c r="AC11" s="255" t="e">
        <f>#REF!</f>
        <v>#REF!</v>
      </c>
      <c r="AD11" s="491">
        <v>9</v>
      </c>
    </row>
    <row r="12" spans="1:36" s="459" customFormat="1" ht="20.25" customHeight="1">
      <c r="A12" s="460">
        <v>6</v>
      </c>
      <c r="B12" s="461" t="s">
        <v>13</v>
      </c>
      <c r="C12" s="461" t="s">
        <v>40</v>
      </c>
      <c r="D12" s="462" t="s">
        <v>41</v>
      </c>
      <c r="E12" s="461" t="s">
        <v>149</v>
      </c>
      <c r="F12" s="463">
        <f>TKHK1!L18</f>
        <v>6.2857142857142856</v>
      </c>
      <c r="G12" s="421">
        <f>TKHK1!H18</f>
        <v>7</v>
      </c>
      <c r="H12" s="421">
        <f>TKHK1!N18</f>
        <v>6.4285714285714288</v>
      </c>
      <c r="I12" s="421">
        <f>TKHK1!M18</f>
        <v>6.3636363636363633</v>
      </c>
      <c r="J12" s="421">
        <f>TKHK1!O18</f>
        <v>5.5714285714285712</v>
      </c>
      <c r="K12" s="421">
        <f>TKHK2!I17</f>
        <v>7.7777777777777777</v>
      </c>
      <c r="L12" s="421">
        <f>TKHK1!G18</f>
        <v>5.4285714285714288</v>
      </c>
      <c r="M12" s="421">
        <f>TKHK1!F18</f>
        <v>6</v>
      </c>
      <c r="N12" s="231">
        <f>TKHK1!I18</f>
        <v>6.1428571428571432</v>
      </c>
      <c r="O12" s="421">
        <f>TKHK1!J18</f>
        <v>6.2222222222222223</v>
      </c>
      <c r="P12" s="231">
        <f>TKHK1!K18</f>
        <v>5.7142857142857144</v>
      </c>
      <c r="Q12" s="440">
        <f>TKHK2!F17</f>
        <v>7.4444444444444446</v>
      </c>
      <c r="R12" s="421">
        <f>TKHK2!G17</f>
        <v>7.2727272727272725</v>
      </c>
      <c r="S12" s="421">
        <f>TKHK2!H17</f>
        <v>7.2857142857142856</v>
      </c>
      <c r="T12" s="421">
        <f>tkhk3!F19</f>
        <v>6.7272727272727275</v>
      </c>
      <c r="U12" s="421">
        <f>tkhk3!G19</f>
        <v>7</v>
      </c>
      <c r="V12" s="421">
        <f>TKHK4!F19</f>
        <v>6.5333333333333332</v>
      </c>
      <c r="W12" s="421">
        <f>TKHK4!G19</f>
        <v>7.0909090909090908</v>
      </c>
      <c r="X12" s="421">
        <f>TKHK4!H19</f>
        <v>5.6363636363636367</v>
      </c>
      <c r="Y12" s="421" t="e">
        <f>#REF!</f>
        <v>#REF!</v>
      </c>
      <c r="Z12" s="421" t="e">
        <f>#REF!</f>
        <v>#REF!</v>
      </c>
      <c r="AA12" s="421" t="e">
        <f>#REF!</f>
        <v>#REF!</v>
      </c>
      <c r="AB12" s="421" t="e">
        <f>#REF!</f>
        <v>#REF!</v>
      </c>
      <c r="AC12" s="255" t="e">
        <f>#REF!</f>
        <v>#REF!</v>
      </c>
      <c r="AD12" s="491">
        <v>7</v>
      </c>
    </row>
    <row r="13" spans="1:36" s="459" customFormat="1" ht="20.25" customHeight="1">
      <c r="A13" s="456">
        <v>7</v>
      </c>
      <c r="B13" s="461" t="s">
        <v>36</v>
      </c>
      <c r="C13" s="461" t="s">
        <v>46</v>
      </c>
      <c r="D13" s="462" t="s">
        <v>49</v>
      </c>
      <c r="E13" s="461" t="s">
        <v>44</v>
      </c>
      <c r="F13" s="463">
        <f>TKHK1!L21</f>
        <v>6.7142857142857144</v>
      </c>
      <c r="G13" s="421">
        <f>TKHK1!H21</f>
        <v>7.6</v>
      </c>
      <c r="H13" s="421">
        <f>TKHK1!N21</f>
        <v>6</v>
      </c>
      <c r="I13" s="421">
        <f>TKHK1!M21</f>
        <v>6.1818181818181817</v>
      </c>
      <c r="J13" s="421">
        <f>TKHK1!O21</f>
        <v>6.5714285714285712</v>
      </c>
      <c r="K13" s="421">
        <f>TKHK2!I20</f>
        <v>7.1111111111111107</v>
      </c>
      <c r="L13" s="421">
        <f>TKHK1!G21</f>
        <v>5.2857142857142856</v>
      </c>
      <c r="M13" s="421">
        <f>TKHK1!F21</f>
        <v>5.7142857142857144</v>
      </c>
      <c r="N13" s="231">
        <f>TKHK1!I21</f>
        <v>5.7142857142857144</v>
      </c>
      <c r="O13" s="421">
        <f>TKHK1!J21</f>
        <v>5.333333333333333</v>
      </c>
      <c r="P13" s="231">
        <f>TKHK1!K21</f>
        <v>5.7142857142857144</v>
      </c>
      <c r="Q13" s="440">
        <f>TKHK2!F20</f>
        <v>6.2222222222222223</v>
      </c>
      <c r="R13" s="421">
        <f>TKHK2!G20</f>
        <v>6.8181818181818183</v>
      </c>
      <c r="S13" s="421">
        <f>TKHK2!H20</f>
        <v>6.5714285714285712</v>
      </c>
      <c r="T13" s="421">
        <f>tkhk3!F22</f>
        <v>5.3636363636363633</v>
      </c>
      <c r="U13" s="421">
        <f>tkhk3!G22</f>
        <v>6</v>
      </c>
      <c r="V13" s="421">
        <f>TKHK4!F22</f>
        <v>5.6</v>
      </c>
      <c r="W13" s="421">
        <f>TKHK4!G22</f>
        <v>5.3636363636363633</v>
      </c>
      <c r="X13" s="441">
        <f>TKHK4!H22</f>
        <v>6</v>
      </c>
      <c r="Y13" s="421" t="e">
        <f>#REF!</f>
        <v>#REF!</v>
      </c>
      <c r="Z13" s="421" t="e">
        <f>#REF!</f>
        <v>#REF!</v>
      </c>
      <c r="AA13" s="421" t="e">
        <f>#REF!</f>
        <v>#REF!</v>
      </c>
      <c r="AB13" s="421" t="e">
        <f>#REF!</f>
        <v>#REF!</v>
      </c>
      <c r="AC13" s="255" t="e">
        <f>#REF!</f>
        <v>#REF!</v>
      </c>
      <c r="AD13" s="491">
        <v>8</v>
      </c>
    </row>
    <row r="14" spans="1:36" s="459" customFormat="1" ht="20.25" customHeight="1">
      <c r="A14" s="460">
        <v>8</v>
      </c>
      <c r="B14" s="461" t="s">
        <v>50</v>
      </c>
      <c r="C14" s="461" t="s">
        <v>46</v>
      </c>
      <c r="D14" s="464" t="s">
        <v>282</v>
      </c>
      <c r="E14" s="461" t="s">
        <v>280</v>
      </c>
      <c r="F14" s="463">
        <f>TKHK1!L22</f>
        <v>6</v>
      </c>
      <c r="G14" s="421">
        <f>TKHK1!H22</f>
        <v>8.1999999999999993</v>
      </c>
      <c r="H14" s="421">
        <f>TKHK1!N22</f>
        <v>5</v>
      </c>
      <c r="I14" s="421">
        <f>TKHK1!M22</f>
        <v>6</v>
      </c>
      <c r="J14" s="421">
        <f>TKHK1!O22</f>
        <v>6.5714285714285712</v>
      </c>
      <c r="K14" s="421">
        <f>TKHK2!I21</f>
        <v>7.8888888888888893</v>
      </c>
      <c r="L14" s="421">
        <f>TKHK1!G22</f>
        <v>5.4285714285714288</v>
      </c>
      <c r="M14" s="421">
        <f>TKHK1!F22</f>
        <v>6.1428571428571432</v>
      </c>
      <c r="N14" s="231">
        <f>TKHK1!I22</f>
        <v>5.7142857142857144</v>
      </c>
      <c r="O14" s="421">
        <f>TKHK1!J22</f>
        <v>5.5555555555555554</v>
      </c>
      <c r="P14" s="231">
        <f>TKHK1!K22</f>
        <v>7.4285714285714288</v>
      </c>
      <c r="Q14" s="440">
        <f>TKHK2!F21</f>
        <v>8.5555555555555554</v>
      </c>
      <c r="R14" s="421">
        <f>TKHK2!G21</f>
        <v>7.9090909090909092</v>
      </c>
      <c r="S14" s="421">
        <f>TKHK2!H21</f>
        <v>7.2857142857142856</v>
      </c>
      <c r="T14" s="421">
        <f>tkhk3!F23</f>
        <v>8.3636363636363633</v>
      </c>
      <c r="U14" s="421">
        <f>tkhk3!G23</f>
        <v>7</v>
      </c>
      <c r="V14" s="421">
        <f>TKHK4!F23</f>
        <v>6.666666666666667</v>
      </c>
      <c r="W14" s="421">
        <f>TKHK4!G23</f>
        <v>8.2727272727272734</v>
      </c>
      <c r="X14" s="421">
        <f>TKHK4!H23</f>
        <v>7</v>
      </c>
      <c r="Y14" s="421" t="e">
        <f>#REF!</f>
        <v>#REF!</v>
      </c>
      <c r="Z14" s="421" t="e">
        <f>#REF!</f>
        <v>#REF!</v>
      </c>
      <c r="AA14" s="421" t="e">
        <f>#REF!</f>
        <v>#REF!</v>
      </c>
      <c r="AB14" s="421" t="e">
        <f>#REF!</f>
        <v>#REF!</v>
      </c>
      <c r="AC14" s="255" t="e">
        <f>#REF!</f>
        <v>#REF!</v>
      </c>
      <c r="AD14" s="491">
        <v>9</v>
      </c>
    </row>
    <row r="15" spans="1:36" s="459" customFormat="1" ht="20.25" customHeight="1">
      <c r="A15" s="456">
        <v>9</v>
      </c>
      <c r="B15" s="461" t="s">
        <v>21</v>
      </c>
      <c r="C15" s="461" t="s">
        <v>67</v>
      </c>
      <c r="D15" s="462" t="s">
        <v>68</v>
      </c>
      <c r="E15" s="461" t="s">
        <v>283</v>
      </c>
      <c r="F15" s="463">
        <f>TKHK1!L27</f>
        <v>6.7142857142857144</v>
      </c>
      <c r="G15" s="421">
        <f>TKHK1!H27</f>
        <v>8.6</v>
      </c>
      <c r="H15" s="421">
        <f>TKHK1!N27</f>
        <v>6</v>
      </c>
      <c r="I15" s="421">
        <f>TKHK1!M27</f>
        <v>6.5454545454545459</v>
      </c>
      <c r="J15" s="421">
        <f>TKHK1!O27</f>
        <v>6.7142857142857144</v>
      </c>
      <c r="K15" s="421">
        <f>TKHK2!I26</f>
        <v>8.4444444444444446</v>
      </c>
      <c r="L15" s="421">
        <f>TKHK1!G27</f>
        <v>6.5714285714285712</v>
      </c>
      <c r="M15" s="421">
        <f>TKHK1!F27</f>
        <v>6.4285714285714288</v>
      </c>
      <c r="N15" s="231">
        <f>TKHK1!I27</f>
        <v>6.7142857142857144</v>
      </c>
      <c r="O15" s="421">
        <f>TKHK1!J27</f>
        <v>6</v>
      </c>
      <c r="P15" s="231">
        <f>TKHK1!K27</f>
        <v>7.5714285714285712</v>
      </c>
      <c r="Q15" s="440">
        <f>TKHK2!F26</f>
        <v>8</v>
      </c>
      <c r="R15" s="421">
        <f>TKHK2!G26</f>
        <v>7.8181818181818183</v>
      </c>
      <c r="S15" s="421">
        <f>TKHK2!H26</f>
        <v>8</v>
      </c>
      <c r="T15" s="421">
        <f>tkhk3!F28</f>
        <v>8.3636363636363633</v>
      </c>
      <c r="U15" s="421">
        <f>tkhk3!G28</f>
        <v>7.6363636363636367</v>
      </c>
      <c r="V15" s="421">
        <f>TKHK4!F28</f>
        <v>7.4666666666666668</v>
      </c>
      <c r="W15" s="421">
        <f>TKHK4!G28</f>
        <v>7</v>
      </c>
      <c r="X15" s="421">
        <f>TKHK4!H28</f>
        <v>7.0909090909090908</v>
      </c>
      <c r="Y15" s="421" t="e">
        <f>#REF!</f>
        <v>#REF!</v>
      </c>
      <c r="Z15" s="421" t="e">
        <f>#REF!</f>
        <v>#REF!</v>
      </c>
      <c r="AA15" s="421" t="e">
        <f>#REF!</f>
        <v>#REF!</v>
      </c>
      <c r="AB15" s="421" t="e">
        <f>#REF!</f>
        <v>#REF!</v>
      </c>
      <c r="AC15" s="255" t="e">
        <f>#REF!</f>
        <v>#REF!</v>
      </c>
      <c r="AD15" s="491">
        <v>10</v>
      </c>
    </row>
    <row r="16" spans="1:36" s="459" customFormat="1" ht="20.25" customHeight="1">
      <c r="A16" s="460">
        <v>10</v>
      </c>
      <c r="B16" s="461" t="s">
        <v>150</v>
      </c>
      <c r="C16" s="461" t="s">
        <v>67</v>
      </c>
      <c r="D16" s="462" t="s">
        <v>151</v>
      </c>
      <c r="E16" s="461" t="s">
        <v>39</v>
      </c>
      <c r="F16" s="463">
        <f>TKHK1!L28</f>
        <v>7</v>
      </c>
      <c r="G16" s="421">
        <f>TKHK1!H28</f>
        <v>7.6</v>
      </c>
      <c r="H16" s="421">
        <f>TKHK1!N28</f>
        <v>6</v>
      </c>
      <c r="I16" s="421">
        <f>TKHK1!M28</f>
        <v>5.8181818181818183</v>
      </c>
      <c r="J16" s="421">
        <f>TKHK1!O28</f>
        <v>6.7142857142857144</v>
      </c>
      <c r="K16" s="421">
        <f>TKHK2!I27</f>
        <v>7.4444444444444446</v>
      </c>
      <c r="L16" s="421">
        <f>TKHK1!G28</f>
        <v>5.2857142857142856</v>
      </c>
      <c r="M16" s="421">
        <f>TKHK1!F28</f>
        <v>6</v>
      </c>
      <c r="N16" s="231">
        <f>TKHK1!I28</f>
        <v>7.2857142857142856</v>
      </c>
      <c r="O16" s="421">
        <f>TKHK1!J28</f>
        <v>5.5555555555555554</v>
      </c>
      <c r="P16" s="231">
        <f>TKHK1!K28</f>
        <v>6.1428571428571432</v>
      </c>
      <c r="Q16" s="440">
        <f>TKHK2!F27</f>
        <v>7.7777777777777777</v>
      </c>
      <c r="R16" s="421">
        <f>TKHK2!G27</f>
        <v>7.7272727272727275</v>
      </c>
      <c r="S16" s="421">
        <f>TKHK2!H27</f>
        <v>8.7142857142857135</v>
      </c>
      <c r="T16" s="421">
        <f>tkhk3!F29</f>
        <v>8.545454545454545</v>
      </c>
      <c r="U16" s="421">
        <f>tkhk3!G29</f>
        <v>8.454545454545455</v>
      </c>
      <c r="V16" s="421">
        <f>TKHK4!F29</f>
        <v>7.8666666666666663</v>
      </c>
      <c r="W16" s="421">
        <f>TKHK4!G29</f>
        <v>7.8181818181818183</v>
      </c>
      <c r="X16" s="421">
        <f>TKHK4!H29</f>
        <v>7</v>
      </c>
      <c r="Y16" s="421" t="e">
        <f>#REF!</f>
        <v>#REF!</v>
      </c>
      <c r="Z16" s="421" t="e">
        <f>#REF!</f>
        <v>#REF!</v>
      </c>
      <c r="AA16" s="421" t="e">
        <f>#REF!</f>
        <v>#REF!</v>
      </c>
      <c r="AB16" s="421" t="e">
        <f>#REF!</f>
        <v>#REF!</v>
      </c>
      <c r="AC16" s="255" t="e">
        <f>#REF!</f>
        <v>#REF!</v>
      </c>
      <c r="AD16" s="491">
        <v>9</v>
      </c>
    </row>
    <row r="17" spans="1:30" s="459" customFormat="1" ht="20.25" customHeight="1">
      <c r="A17" s="456">
        <v>11</v>
      </c>
      <c r="B17" s="466" t="s">
        <v>70</v>
      </c>
      <c r="C17" s="466" t="s">
        <v>71</v>
      </c>
      <c r="D17" s="467" t="s">
        <v>284</v>
      </c>
      <c r="E17" s="466" t="s">
        <v>285</v>
      </c>
      <c r="F17" s="463">
        <f>TKHK1!L29</f>
        <v>8</v>
      </c>
      <c r="G17" s="421">
        <f>TKHK1!H29</f>
        <v>9</v>
      </c>
      <c r="H17" s="421">
        <f>TKHK1!N29</f>
        <v>8</v>
      </c>
      <c r="I17" s="421">
        <f>TKHK1!M29</f>
        <v>7.5454545454545459</v>
      </c>
      <c r="J17" s="421">
        <f>TKHK1!O29</f>
        <v>6.7142857142857144</v>
      </c>
      <c r="K17" s="421">
        <f>TKHK2!I28</f>
        <v>8.3333333333333339</v>
      </c>
      <c r="L17" s="421">
        <f>TKHK1!G29</f>
        <v>7</v>
      </c>
      <c r="M17" s="421">
        <f>TKHK1!F29</f>
        <v>7.7142857142857144</v>
      </c>
      <c r="N17" s="231">
        <f>TKHK1!I29</f>
        <v>7.2857142857142856</v>
      </c>
      <c r="O17" s="421">
        <f>TKHK1!J29</f>
        <v>6.7777777777777777</v>
      </c>
      <c r="P17" s="231">
        <f>TKHK1!K29</f>
        <v>9</v>
      </c>
      <c r="Q17" s="440">
        <f>TKHK2!F28</f>
        <v>8.5555555555555554</v>
      </c>
      <c r="R17" s="421">
        <f>TKHK2!G28</f>
        <v>8.0909090909090917</v>
      </c>
      <c r="S17" s="421">
        <f>TKHK2!H28</f>
        <v>8</v>
      </c>
      <c r="T17" s="421">
        <f>tkhk3!F30</f>
        <v>8</v>
      </c>
      <c r="U17" s="421">
        <f>tkhk3!G30</f>
        <v>7.1818181818181817</v>
      </c>
      <c r="V17" s="421">
        <f>TKHK4!F30</f>
        <v>7.2666666666666666</v>
      </c>
      <c r="W17" s="421">
        <f>TKHK4!G30</f>
        <v>7.4545454545454541</v>
      </c>
      <c r="X17" s="421">
        <f>TKHK4!H30</f>
        <v>7.3636363636363633</v>
      </c>
      <c r="Y17" s="421" t="e">
        <f>#REF!</f>
        <v>#REF!</v>
      </c>
      <c r="Z17" s="421" t="e">
        <f>#REF!</f>
        <v>#REF!</v>
      </c>
      <c r="AA17" s="421" t="e">
        <f>#REF!</f>
        <v>#REF!</v>
      </c>
      <c r="AB17" s="421" t="e">
        <f>#REF!</f>
        <v>#REF!</v>
      </c>
      <c r="AC17" s="255" t="e">
        <f>#REF!</f>
        <v>#REF!</v>
      </c>
      <c r="AD17" s="491">
        <v>8</v>
      </c>
    </row>
    <row r="18" spans="1:30" s="459" customFormat="1" ht="20.25" customHeight="1">
      <c r="A18" s="460">
        <v>12</v>
      </c>
      <c r="B18" s="461" t="s">
        <v>17</v>
      </c>
      <c r="C18" s="461" t="s">
        <v>73</v>
      </c>
      <c r="D18" s="462" t="s">
        <v>74</v>
      </c>
      <c r="E18" s="461" t="s">
        <v>56</v>
      </c>
      <c r="F18" s="463">
        <f>TKHK1!L30</f>
        <v>7</v>
      </c>
      <c r="G18" s="421">
        <f>TKHK1!H30</f>
        <v>8.1999999999999993</v>
      </c>
      <c r="H18" s="421">
        <f>TKHK1!N30</f>
        <v>5.7142857142857144</v>
      </c>
      <c r="I18" s="421">
        <f>TKHK1!M30</f>
        <v>5.8181818181818183</v>
      </c>
      <c r="J18" s="421">
        <f>TKHK1!O30</f>
        <v>5</v>
      </c>
      <c r="K18" s="421">
        <f>TKHK2!I29</f>
        <v>7.7777777777777777</v>
      </c>
      <c r="L18" s="421">
        <f>TKHK1!G30</f>
        <v>5.7142857142857144</v>
      </c>
      <c r="M18" s="421">
        <f>TKHK1!F30</f>
        <v>5.7142857142857144</v>
      </c>
      <c r="N18" s="231">
        <f>TKHK1!I30</f>
        <v>5.2857142857142856</v>
      </c>
      <c r="O18" s="421">
        <f>TKHK1!J30</f>
        <v>5.7777777777777777</v>
      </c>
      <c r="P18" s="231">
        <f>TKHK1!K30</f>
        <v>6.2857142857142856</v>
      </c>
      <c r="Q18" s="440">
        <f>TKHK2!F29</f>
        <v>7.4444444444444446</v>
      </c>
      <c r="R18" s="421">
        <f>TKHK2!G29</f>
        <v>7.0909090909090908</v>
      </c>
      <c r="S18" s="421">
        <f>TKHK2!H29</f>
        <v>6.7142857142857144</v>
      </c>
      <c r="T18" s="421">
        <f>tkhk3!F31</f>
        <v>8</v>
      </c>
      <c r="U18" s="421">
        <f>tkhk3!G31</f>
        <v>6.1818181818181817</v>
      </c>
      <c r="V18" s="421">
        <f>TKHK4!F31</f>
        <v>8</v>
      </c>
      <c r="W18" s="421">
        <f>TKHK4!G31</f>
        <v>6.7272727272727275</v>
      </c>
      <c r="X18" s="421">
        <f>TKHK4!H31</f>
        <v>6.4545454545454541</v>
      </c>
      <c r="Y18" s="421" t="e">
        <f>#REF!</f>
        <v>#REF!</v>
      </c>
      <c r="Z18" s="421" t="e">
        <f>#REF!</f>
        <v>#REF!</v>
      </c>
      <c r="AA18" s="421" t="e">
        <f>#REF!</f>
        <v>#REF!</v>
      </c>
      <c r="AB18" s="421" t="e">
        <f>#REF!</f>
        <v>#REF!</v>
      </c>
      <c r="AC18" s="255" t="e">
        <f>#REF!</f>
        <v>#REF!</v>
      </c>
      <c r="AD18" s="491">
        <v>9</v>
      </c>
    </row>
    <row r="19" spans="1:30" s="459" customFormat="1" ht="20.25" customHeight="1">
      <c r="A19" s="456">
        <v>13</v>
      </c>
      <c r="B19" s="461" t="s">
        <v>17</v>
      </c>
      <c r="C19" s="461" t="s">
        <v>73</v>
      </c>
      <c r="D19" s="462" t="s">
        <v>75</v>
      </c>
      <c r="E19" s="461" t="s">
        <v>52</v>
      </c>
      <c r="F19" s="463">
        <f>TKHK1!L31</f>
        <v>7</v>
      </c>
      <c r="G19" s="421">
        <f>TKHK1!H31</f>
        <v>8.6</v>
      </c>
      <c r="H19" s="421">
        <f>TKHK1!N31</f>
        <v>5.2857142857142856</v>
      </c>
      <c r="I19" s="421">
        <f>TKHK1!M31</f>
        <v>6.1818181818181817</v>
      </c>
      <c r="J19" s="421">
        <f>TKHK1!O31</f>
        <v>5.2857142857142856</v>
      </c>
      <c r="K19" s="421">
        <f>TKHK2!I30</f>
        <v>7.4444444444444446</v>
      </c>
      <c r="L19" s="421">
        <f>TKHK1!G31</f>
        <v>6.1428571428571432</v>
      </c>
      <c r="M19" s="421">
        <f>TKHK1!F31</f>
        <v>6.1428571428571432</v>
      </c>
      <c r="N19" s="231">
        <f>TKHK1!I31</f>
        <v>6.1428571428571432</v>
      </c>
      <c r="O19" s="421">
        <f>TKHK1!J31</f>
        <v>6.2222222222222223</v>
      </c>
      <c r="P19" s="231">
        <f>TKHK1!K31</f>
        <v>7.2857142857142856</v>
      </c>
      <c r="Q19" s="440">
        <f>TKHK2!F30</f>
        <v>7.666666666666667</v>
      </c>
      <c r="R19" s="421">
        <f>TKHK2!G30</f>
        <v>6.9090909090909092</v>
      </c>
      <c r="S19" s="421">
        <f>TKHK2!H30</f>
        <v>5.8571428571428568</v>
      </c>
      <c r="T19" s="421">
        <f>tkhk3!F32</f>
        <v>7.1818181818181817</v>
      </c>
      <c r="U19" s="421">
        <f>tkhk3!G32</f>
        <v>7</v>
      </c>
      <c r="V19" s="421">
        <f>TKHK4!F32</f>
        <v>8</v>
      </c>
      <c r="W19" s="421">
        <f>TKHK4!G32</f>
        <v>7.2727272727272725</v>
      </c>
      <c r="X19" s="421">
        <f>TKHK4!H32</f>
        <v>5.9090909090909092</v>
      </c>
      <c r="Y19" s="421" t="e">
        <f>#REF!</f>
        <v>#REF!</v>
      </c>
      <c r="Z19" s="421" t="e">
        <f>#REF!</f>
        <v>#REF!</v>
      </c>
      <c r="AA19" s="421" t="e">
        <f>#REF!</f>
        <v>#REF!</v>
      </c>
      <c r="AB19" s="421" t="e">
        <f>#REF!</f>
        <v>#REF!</v>
      </c>
      <c r="AC19" s="255" t="e">
        <f>#REF!</f>
        <v>#REF!</v>
      </c>
      <c r="AD19" s="491">
        <v>10</v>
      </c>
    </row>
    <row r="20" spans="1:30" s="459" customFormat="1" ht="20.25" customHeight="1">
      <c r="A20" s="460">
        <v>14</v>
      </c>
      <c r="B20" s="468" t="s">
        <v>79</v>
      </c>
      <c r="C20" s="468" t="s">
        <v>80</v>
      </c>
      <c r="D20" s="255" t="s">
        <v>104</v>
      </c>
      <c r="E20" s="468" t="s">
        <v>286</v>
      </c>
      <c r="F20" s="463">
        <f>TKHK1!L34</f>
        <v>6.2857142857142856</v>
      </c>
      <c r="G20" s="421">
        <f>TKHK1!H34</f>
        <v>8</v>
      </c>
      <c r="H20" s="421">
        <f>TKHK1!N34</f>
        <v>6.4285714285714288</v>
      </c>
      <c r="I20" s="421">
        <f>TKHK1!M34</f>
        <v>6.7272727272727275</v>
      </c>
      <c r="J20" s="421">
        <f>TKHK1!O34</f>
        <v>5.5714285714285712</v>
      </c>
      <c r="K20" s="421">
        <f>TKHK2!I33</f>
        <v>7.1111111111111107</v>
      </c>
      <c r="L20" s="421">
        <f>TKHK1!G34</f>
        <v>5.7142857142857144</v>
      </c>
      <c r="M20" s="421">
        <f>TKHK1!F34</f>
        <v>6.1428571428571432</v>
      </c>
      <c r="N20" s="231">
        <f>TKHK1!I34</f>
        <v>6</v>
      </c>
      <c r="O20" s="421">
        <f>TKHK1!J34</f>
        <v>5.7777777777777777</v>
      </c>
      <c r="P20" s="231">
        <f>TKHK1!K34</f>
        <v>6.5714285714285712</v>
      </c>
      <c r="Q20" s="440">
        <f>TKHK2!F33</f>
        <v>6.7777777777777777</v>
      </c>
      <c r="R20" s="421">
        <f>TKHK2!G33</f>
        <v>7.0909090909090908</v>
      </c>
      <c r="S20" s="421">
        <f>TKHK2!H33</f>
        <v>7.2857142857142856</v>
      </c>
      <c r="T20" s="421">
        <f>tkhk3!F35</f>
        <v>7.6363636363636367</v>
      </c>
      <c r="U20" s="421">
        <f>tkhk3!G35</f>
        <v>7.6363636363636367</v>
      </c>
      <c r="V20" s="421">
        <f>TKHK4!F35</f>
        <v>8.3333333333333339</v>
      </c>
      <c r="W20" s="421">
        <f>TKHK4!G35</f>
        <v>8.1818181818181817</v>
      </c>
      <c r="X20" s="421">
        <f>TKHK4!H35</f>
        <v>7</v>
      </c>
      <c r="Y20" s="421" t="e">
        <f>#REF!</f>
        <v>#REF!</v>
      </c>
      <c r="Z20" s="421" t="e">
        <f>#REF!</f>
        <v>#REF!</v>
      </c>
      <c r="AA20" s="421" t="e">
        <f>#REF!</f>
        <v>#REF!</v>
      </c>
      <c r="AB20" s="421" t="e">
        <f>#REF!</f>
        <v>#REF!</v>
      </c>
      <c r="AC20" s="255" t="e">
        <f>#REF!</f>
        <v>#REF!</v>
      </c>
      <c r="AD20" s="491">
        <v>10</v>
      </c>
    </row>
    <row r="21" spans="1:30" s="459" customFormat="1" ht="20.25" customHeight="1">
      <c r="A21" s="456">
        <v>15</v>
      </c>
      <c r="B21" s="469" t="s">
        <v>83</v>
      </c>
      <c r="C21" s="469" t="s">
        <v>80</v>
      </c>
      <c r="D21" s="470" t="s">
        <v>287</v>
      </c>
      <c r="E21" s="469" t="s">
        <v>288</v>
      </c>
      <c r="F21" s="463">
        <f>TKHK1!L35</f>
        <v>6.2857142857142856</v>
      </c>
      <c r="G21" s="421">
        <f>TKHK1!H35</f>
        <v>8.6</v>
      </c>
      <c r="H21" s="421">
        <f>TKHK1!N35</f>
        <v>5.7142857142857144</v>
      </c>
      <c r="I21" s="421">
        <f>TKHK1!M35</f>
        <v>6</v>
      </c>
      <c r="J21" s="421">
        <f>TKHK1!O35</f>
        <v>8.1428571428571423</v>
      </c>
      <c r="K21" s="421">
        <f>TKHK2!I34</f>
        <v>7.666666666666667</v>
      </c>
      <c r="L21" s="421">
        <f>TKHK1!G35</f>
        <v>7</v>
      </c>
      <c r="M21" s="421">
        <f>TKHK1!F35</f>
        <v>6.7142857142857144</v>
      </c>
      <c r="N21" s="231">
        <f>TKHK1!I35</f>
        <v>7.7142857142857144</v>
      </c>
      <c r="O21" s="421">
        <f>TKHK1!J35</f>
        <v>7.7777777777777777</v>
      </c>
      <c r="P21" s="231">
        <f>TKHK1!K35</f>
        <v>8.2857142857142865</v>
      </c>
      <c r="Q21" s="440">
        <f>TKHK2!F34</f>
        <v>8</v>
      </c>
      <c r="R21" s="421">
        <f>TKHK2!G34</f>
        <v>8.2727272727272734</v>
      </c>
      <c r="S21" s="421">
        <f>TKHK2!H34</f>
        <v>8</v>
      </c>
      <c r="T21" s="421">
        <f>tkhk3!F36</f>
        <v>8.545454545454545</v>
      </c>
      <c r="U21" s="421">
        <f>tkhk3!G36</f>
        <v>8.1818181818181817</v>
      </c>
      <c r="V21" s="421">
        <f>TKHK4!F36</f>
        <v>7.8666666666666663</v>
      </c>
      <c r="W21" s="421">
        <f>TKHK4!G36</f>
        <v>8</v>
      </c>
      <c r="X21" s="421">
        <f>TKHK4!H36</f>
        <v>7.2727272727272725</v>
      </c>
      <c r="Y21" s="421" t="e">
        <f>#REF!</f>
        <v>#REF!</v>
      </c>
      <c r="Z21" s="421" t="e">
        <f>#REF!</f>
        <v>#REF!</v>
      </c>
      <c r="AA21" s="421" t="e">
        <f>#REF!</f>
        <v>#REF!</v>
      </c>
      <c r="AB21" s="421" t="e">
        <f>#REF!</f>
        <v>#REF!</v>
      </c>
      <c r="AC21" s="255" t="e">
        <f>#REF!</f>
        <v>#REF!</v>
      </c>
      <c r="AD21" s="491">
        <v>10</v>
      </c>
    </row>
    <row r="22" spans="1:30" s="459" customFormat="1" ht="20.25" customHeight="1">
      <c r="A22" s="460">
        <v>16</v>
      </c>
      <c r="B22" s="468" t="s">
        <v>4</v>
      </c>
      <c r="C22" s="468" t="s">
        <v>86</v>
      </c>
      <c r="D22" s="471" t="s">
        <v>289</v>
      </c>
      <c r="E22" s="468" t="s">
        <v>286</v>
      </c>
      <c r="F22" s="463">
        <f>TKHK1!L36</f>
        <v>7</v>
      </c>
      <c r="G22" s="421">
        <f>TKHK1!H36</f>
        <v>8.1999999999999993</v>
      </c>
      <c r="H22" s="421">
        <f>TKHK1!N36</f>
        <v>6.2857142857142856</v>
      </c>
      <c r="I22" s="421">
        <f>TKHK1!M36</f>
        <v>7.1818181818181817</v>
      </c>
      <c r="J22" s="421">
        <f>TKHK1!O36</f>
        <v>6.4285714285714288</v>
      </c>
      <c r="K22" s="421">
        <f>TKHK2!I35</f>
        <v>7.4444444444444446</v>
      </c>
      <c r="L22" s="421">
        <f>TKHK1!G36</f>
        <v>6.8571428571428568</v>
      </c>
      <c r="M22" s="421">
        <f>TKHK1!F36</f>
        <v>6.4285714285714288</v>
      </c>
      <c r="N22" s="231">
        <f>TKHK1!I36</f>
        <v>6.7142857142857144</v>
      </c>
      <c r="O22" s="421">
        <f>TKHK1!J36</f>
        <v>7.4444444444444446</v>
      </c>
      <c r="P22" s="231">
        <f>TKHK1!K36</f>
        <v>7.4285714285714288</v>
      </c>
      <c r="Q22" s="440">
        <f>TKHK2!F35</f>
        <v>7.2222222222222223</v>
      </c>
      <c r="R22" s="421">
        <f>TKHK2!G35</f>
        <v>7.6363636363636367</v>
      </c>
      <c r="S22" s="421">
        <f>TKHK2!H35</f>
        <v>7.1428571428571432</v>
      </c>
      <c r="T22" s="421">
        <f>tkhk3!F37</f>
        <v>7.3636363636363633</v>
      </c>
      <c r="U22" s="421">
        <f>tkhk3!G37</f>
        <v>7.6363636363636367</v>
      </c>
      <c r="V22" s="421">
        <f>TKHK4!F37</f>
        <v>8</v>
      </c>
      <c r="W22" s="421">
        <f>TKHK4!G37</f>
        <v>7.3636363636363633</v>
      </c>
      <c r="X22" s="421">
        <f>TKHK4!H37</f>
        <v>7.2727272727272725</v>
      </c>
      <c r="Y22" s="421" t="e">
        <f>#REF!</f>
        <v>#REF!</v>
      </c>
      <c r="Z22" s="421" t="e">
        <f>#REF!</f>
        <v>#REF!</v>
      </c>
      <c r="AA22" s="421" t="e">
        <f>#REF!</f>
        <v>#REF!</v>
      </c>
      <c r="AB22" s="421" t="e">
        <f>#REF!</f>
        <v>#REF!</v>
      </c>
      <c r="AC22" s="255" t="e">
        <f>#REF!</f>
        <v>#REF!</v>
      </c>
      <c r="AD22" s="491">
        <v>8.5</v>
      </c>
    </row>
    <row r="23" spans="1:30" s="459" customFormat="1" ht="20.25" customHeight="1">
      <c r="A23" s="456">
        <v>17</v>
      </c>
      <c r="B23" s="461" t="s">
        <v>36</v>
      </c>
      <c r="C23" s="461" t="s">
        <v>88</v>
      </c>
      <c r="D23" s="462" t="s">
        <v>89</v>
      </c>
      <c r="E23" s="461" t="s">
        <v>22</v>
      </c>
      <c r="F23" s="463">
        <f>TKHK1!L37</f>
        <v>6</v>
      </c>
      <c r="G23" s="421">
        <f>TKHK1!H37</f>
        <v>7.6</v>
      </c>
      <c r="H23" s="421">
        <f>TKHK1!N37</f>
        <v>6</v>
      </c>
      <c r="I23" s="421">
        <f>TKHK1!M37</f>
        <v>5.6363636363636367</v>
      </c>
      <c r="J23" s="421">
        <f>TKHK1!O37</f>
        <v>5</v>
      </c>
      <c r="K23" s="421">
        <f>TKHK2!I36</f>
        <v>6.7777777777777777</v>
      </c>
      <c r="L23" s="421">
        <f>TKHK1!G37</f>
        <v>5.2857142857142856</v>
      </c>
      <c r="M23" s="421">
        <f>TKHK1!F37</f>
        <v>6</v>
      </c>
      <c r="N23" s="231">
        <f>TKHK1!I37</f>
        <v>5.7142857142857144</v>
      </c>
      <c r="O23" s="421">
        <f>TKHK1!J37</f>
        <v>6</v>
      </c>
      <c r="P23" s="231">
        <f>TKHK1!K37</f>
        <v>6.2857142857142856</v>
      </c>
      <c r="Q23" s="440">
        <f>TKHK2!F36</f>
        <v>6.2222222222222223</v>
      </c>
      <c r="R23" s="421">
        <f>TKHK2!G36</f>
        <v>7.0909090909090908</v>
      </c>
      <c r="S23" s="421">
        <f>TKHK2!H36</f>
        <v>7.2857142857142856</v>
      </c>
      <c r="T23" s="421">
        <f>tkhk3!F38</f>
        <v>7.7272727272727275</v>
      </c>
      <c r="U23" s="421">
        <f>tkhk3!G38</f>
        <v>7</v>
      </c>
      <c r="V23" s="421">
        <f>TKHK4!F38</f>
        <v>8</v>
      </c>
      <c r="W23" s="421">
        <f>TKHK4!G38</f>
        <v>6.9090909090909092</v>
      </c>
      <c r="X23" s="421">
        <f>TKHK4!H38</f>
        <v>6.8181818181818183</v>
      </c>
      <c r="Y23" s="421" t="e">
        <f>#REF!</f>
        <v>#REF!</v>
      </c>
      <c r="Z23" s="421" t="e">
        <f>#REF!</f>
        <v>#REF!</v>
      </c>
      <c r="AA23" s="421" t="e">
        <f>#REF!</f>
        <v>#REF!</v>
      </c>
      <c r="AB23" s="421" t="e">
        <f>#REF!</f>
        <v>#REF!</v>
      </c>
      <c r="AC23" s="255" t="e">
        <f>#REF!</f>
        <v>#REF!</v>
      </c>
      <c r="AD23" s="491">
        <v>8.5</v>
      </c>
    </row>
    <row r="24" spans="1:30" s="459" customFormat="1" ht="20.25" customHeight="1">
      <c r="A24" s="460">
        <v>18</v>
      </c>
      <c r="B24" s="472" t="s">
        <v>96</v>
      </c>
      <c r="C24" s="472" t="s">
        <v>97</v>
      </c>
      <c r="D24" s="473" t="s">
        <v>290</v>
      </c>
      <c r="E24" s="472" t="s">
        <v>291</v>
      </c>
      <c r="F24" s="463">
        <f>TKHK1!L40</f>
        <v>6.7142857142857144</v>
      </c>
      <c r="G24" s="421">
        <f>TKHK1!H40</f>
        <v>7.2</v>
      </c>
      <c r="H24" s="421">
        <f>TKHK1!N40</f>
        <v>6</v>
      </c>
      <c r="I24" s="421">
        <f>TKHK1!M40</f>
        <v>6.2727272727272725</v>
      </c>
      <c r="J24" s="421">
        <f>TKHK1!O40</f>
        <v>8.4285714285714288</v>
      </c>
      <c r="K24" s="421">
        <f>TKHK2!I39</f>
        <v>7</v>
      </c>
      <c r="L24" s="421">
        <f>TKHK1!G40</f>
        <v>5.5714285714285712</v>
      </c>
      <c r="M24" s="421">
        <f>TKHK1!F40</f>
        <v>6.1428571428571432</v>
      </c>
      <c r="N24" s="231">
        <f>TKHK1!I40</f>
        <v>8</v>
      </c>
      <c r="O24" s="441">
        <f>TKHK1!J40</f>
        <v>6</v>
      </c>
      <c r="P24" s="231">
        <f>TKHK1!K40</f>
        <v>7.2857142857142856</v>
      </c>
      <c r="Q24" s="440">
        <f>TKHK2!F39</f>
        <v>6.8888888888888893</v>
      </c>
      <c r="R24" s="421">
        <f>TKHK2!G39</f>
        <v>7.0909090909090908</v>
      </c>
      <c r="S24" s="421">
        <f>TKHK2!H39</f>
        <v>7.7142857142857144</v>
      </c>
      <c r="T24" s="421">
        <f>tkhk3!F41</f>
        <v>7.1818181818181817</v>
      </c>
      <c r="U24" s="421">
        <f>tkhk3!G41</f>
        <v>7.1818181818181817</v>
      </c>
      <c r="V24" s="421">
        <f>TKHK4!F41</f>
        <v>7.8666666666666663</v>
      </c>
      <c r="W24" s="421">
        <f>TKHK4!G41</f>
        <v>7.3636363636363633</v>
      </c>
      <c r="X24" s="421">
        <f>TKHK4!H41</f>
        <v>6.1818181818181817</v>
      </c>
      <c r="Y24" s="421" t="e">
        <f>#REF!</f>
        <v>#REF!</v>
      </c>
      <c r="Z24" s="421" t="e">
        <f>#REF!</f>
        <v>#REF!</v>
      </c>
      <c r="AA24" s="421" t="e">
        <f>#REF!</f>
        <v>#REF!</v>
      </c>
      <c r="AB24" s="421" t="e">
        <f>#REF!</f>
        <v>#REF!</v>
      </c>
      <c r="AC24" s="255" t="e">
        <f>#REF!</f>
        <v>#REF!</v>
      </c>
      <c r="AD24" s="491">
        <v>8</v>
      </c>
    </row>
    <row r="25" spans="1:30" s="459" customFormat="1" ht="20.25" customHeight="1">
      <c r="A25" s="456">
        <v>19</v>
      </c>
      <c r="B25" s="461" t="s">
        <v>13</v>
      </c>
      <c r="C25" s="461" t="s">
        <v>97</v>
      </c>
      <c r="D25" s="462" t="s">
        <v>153</v>
      </c>
      <c r="E25" s="461" t="s">
        <v>48</v>
      </c>
      <c r="F25" s="463">
        <f>TKHK1!L41</f>
        <v>7</v>
      </c>
      <c r="G25" s="421">
        <f>TKHK1!H41</f>
        <v>7</v>
      </c>
      <c r="H25" s="421">
        <f>TKHK1!N41</f>
        <v>5.7142857142857144</v>
      </c>
      <c r="I25" s="421">
        <f>TKHK1!M41</f>
        <v>5.8181818181818183</v>
      </c>
      <c r="J25" s="421">
        <f>TKHK1!O41</f>
        <v>5.2857142857142856</v>
      </c>
      <c r="K25" s="421">
        <f>TKHK2!I40</f>
        <v>7</v>
      </c>
      <c r="L25" s="421">
        <f>TKHK1!G41</f>
        <v>5.4285714285714288</v>
      </c>
      <c r="M25" s="421">
        <f>TKHK1!F41</f>
        <v>5.5714285714285712</v>
      </c>
      <c r="N25" s="231">
        <f>TKHK1!I41</f>
        <v>5.7142857142857144</v>
      </c>
      <c r="O25" s="421">
        <f>TKHK1!J41</f>
        <v>6</v>
      </c>
      <c r="P25" s="231">
        <f>TKHK1!K41</f>
        <v>5.7142857142857144</v>
      </c>
      <c r="Q25" s="440">
        <f>TKHK2!F40</f>
        <v>6.4444444444444446</v>
      </c>
      <c r="R25" s="421">
        <f>TKHK2!G40</f>
        <v>7.0909090909090908</v>
      </c>
      <c r="S25" s="421">
        <f>TKHK2!H40</f>
        <v>7.4285714285714288</v>
      </c>
      <c r="T25" s="421">
        <f>tkhk3!F42</f>
        <v>6.5454545454545459</v>
      </c>
      <c r="U25" s="421">
        <f>tkhk3!G42</f>
        <v>6.3636363636363633</v>
      </c>
      <c r="V25" s="421">
        <f>TKHK4!F42</f>
        <v>7</v>
      </c>
      <c r="W25" s="421">
        <f>TKHK4!G42</f>
        <v>7.0909090909090908</v>
      </c>
      <c r="X25" s="421">
        <f>TKHK4!H42</f>
        <v>6.4545454545454541</v>
      </c>
      <c r="Y25" s="421" t="e">
        <f>#REF!</f>
        <v>#REF!</v>
      </c>
      <c r="Z25" s="421" t="e">
        <f>#REF!</f>
        <v>#REF!</v>
      </c>
      <c r="AA25" s="421" t="e">
        <f>#REF!</f>
        <v>#REF!</v>
      </c>
      <c r="AB25" s="421" t="e">
        <f>#REF!</f>
        <v>#REF!</v>
      </c>
      <c r="AC25" s="255" t="e">
        <f>#REF!</f>
        <v>#REF!</v>
      </c>
      <c r="AD25" s="491">
        <v>8</v>
      </c>
    </row>
    <row r="26" spans="1:30" s="459" customFormat="1" ht="20.25" customHeight="1">
      <c r="A26" s="460">
        <v>20</v>
      </c>
      <c r="B26" s="469" t="s">
        <v>100</v>
      </c>
      <c r="C26" s="469" t="s">
        <v>101</v>
      </c>
      <c r="D26" s="474" t="s">
        <v>284</v>
      </c>
      <c r="E26" s="469" t="s">
        <v>292</v>
      </c>
      <c r="F26" s="463">
        <f>TKHK1!L42</f>
        <v>8</v>
      </c>
      <c r="G26" s="421">
        <f>TKHK1!H42</f>
        <v>7.6</v>
      </c>
      <c r="H26" s="421">
        <f>TKHK1!N42</f>
        <v>7.2857142857142856</v>
      </c>
      <c r="I26" s="421">
        <f>TKHK1!M42</f>
        <v>6</v>
      </c>
      <c r="J26" s="421">
        <f>TKHK1!O42</f>
        <v>6.4285714285714288</v>
      </c>
      <c r="K26" s="421">
        <f>TKHK2!I41</f>
        <v>6.666666666666667</v>
      </c>
      <c r="L26" s="421">
        <f>TKHK1!G42</f>
        <v>5.2857142857142856</v>
      </c>
      <c r="M26" s="421">
        <f>TKHK1!F42</f>
        <v>6</v>
      </c>
      <c r="N26" s="231">
        <f>TKHK1!I42</f>
        <v>5.4285714285714288</v>
      </c>
      <c r="O26" s="421">
        <f>TKHK1!J42</f>
        <v>5.5555555555555554</v>
      </c>
      <c r="P26" s="231">
        <f>TKHK1!K42</f>
        <v>6</v>
      </c>
      <c r="Q26" s="440">
        <f>TKHK2!F41</f>
        <v>6.666666666666667</v>
      </c>
      <c r="R26" s="421">
        <f>TKHK2!G41</f>
        <v>7.0909090909090908</v>
      </c>
      <c r="S26" s="421">
        <f>TKHK2!H41</f>
        <v>7.7142857142857144</v>
      </c>
      <c r="T26" s="421">
        <f>tkhk3!F43</f>
        <v>7.5454545454545459</v>
      </c>
      <c r="U26" s="421">
        <f>tkhk3!G43</f>
        <v>7.1818181818181817</v>
      </c>
      <c r="V26" s="421">
        <f>TKHK4!F43</f>
        <v>6.333333333333333</v>
      </c>
      <c r="W26" s="421">
        <f>TKHK4!G43</f>
        <v>6.7272727272727275</v>
      </c>
      <c r="X26" s="421">
        <f>TKHK4!H43</f>
        <v>6.1818181818181817</v>
      </c>
      <c r="Y26" s="441" t="e">
        <f>#REF!</f>
        <v>#REF!</v>
      </c>
      <c r="Z26" s="421" t="e">
        <f>#REF!</f>
        <v>#REF!</v>
      </c>
      <c r="AA26" s="421" t="e">
        <f>#REF!</f>
        <v>#REF!</v>
      </c>
      <c r="AB26" s="421" t="e">
        <f>#REF!</f>
        <v>#REF!</v>
      </c>
      <c r="AC26" s="255" t="e">
        <f>#REF!</f>
        <v>#REF!</v>
      </c>
      <c r="AD26" s="491">
        <v>6</v>
      </c>
    </row>
    <row r="27" spans="1:30" s="459" customFormat="1" ht="20.25" customHeight="1">
      <c r="A27" s="456">
        <v>21</v>
      </c>
      <c r="B27" s="461" t="s">
        <v>13</v>
      </c>
      <c r="C27" s="461" t="s">
        <v>105</v>
      </c>
      <c r="D27" s="462" t="s">
        <v>106</v>
      </c>
      <c r="E27" s="461" t="s">
        <v>22</v>
      </c>
      <c r="F27" s="463">
        <f>TKHK1!L44</f>
        <v>6</v>
      </c>
      <c r="G27" s="421">
        <f>TKHK1!H44</f>
        <v>8</v>
      </c>
      <c r="H27" s="421">
        <f>TKHK1!N44</f>
        <v>5.5714285714285712</v>
      </c>
      <c r="I27" s="421">
        <f>TKHK1!M44</f>
        <v>6.1818181818181817</v>
      </c>
      <c r="J27" s="421">
        <f>TKHK1!O44</f>
        <v>7.1428571428571432</v>
      </c>
      <c r="K27" s="421">
        <f>TKHK2!I43</f>
        <v>7.1111111111111107</v>
      </c>
      <c r="L27" s="421">
        <f>TKHK1!G44</f>
        <v>5</v>
      </c>
      <c r="M27" s="421">
        <f>TKHK1!F44</f>
        <v>5.4285714285714288</v>
      </c>
      <c r="N27" s="231">
        <f>TKHK1!I44</f>
        <v>6.4285714285714288</v>
      </c>
      <c r="O27" s="421">
        <f>TKHK1!J44</f>
        <v>5.4444444444444446</v>
      </c>
      <c r="P27" s="231">
        <f>TKHK1!K44</f>
        <v>5.7142857142857144</v>
      </c>
      <c r="Q27" s="440">
        <f>TKHK2!F43</f>
        <v>6.2222222222222223</v>
      </c>
      <c r="R27" s="421">
        <f>TKHK2!G43</f>
        <v>7.2727272727272725</v>
      </c>
      <c r="S27" s="421">
        <f>TKHK2!H43</f>
        <v>7</v>
      </c>
      <c r="T27" s="421">
        <f>tkhk3!F45</f>
        <v>7.3636363636363633</v>
      </c>
      <c r="U27" s="421">
        <f>tkhk3!G45</f>
        <v>6.6363636363636367</v>
      </c>
      <c r="V27" s="421">
        <f>TKHK4!F45</f>
        <v>8.1333333333333329</v>
      </c>
      <c r="W27" s="421">
        <f>TKHK4!G45</f>
        <v>7.1818181818181817</v>
      </c>
      <c r="X27" s="421">
        <f>TKHK4!H45</f>
        <v>6</v>
      </c>
      <c r="Y27" s="421" t="e">
        <f>#REF!</f>
        <v>#REF!</v>
      </c>
      <c r="Z27" s="421" t="e">
        <f>#REF!</f>
        <v>#REF!</v>
      </c>
      <c r="AA27" s="421" t="e">
        <f>#REF!</f>
        <v>#REF!</v>
      </c>
      <c r="AB27" s="421" t="e">
        <f>#REF!</f>
        <v>#REF!</v>
      </c>
      <c r="AC27" s="255" t="e">
        <f>#REF!</f>
        <v>#REF!</v>
      </c>
      <c r="AD27" s="491">
        <v>10</v>
      </c>
    </row>
    <row r="28" spans="1:30" s="459" customFormat="1" ht="20.25" customHeight="1">
      <c r="A28" s="460">
        <v>22</v>
      </c>
      <c r="B28" s="475" t="s">
        <v>107</v>
      </c>
      <c r="C28" s="475" t="s">
        <v>108</v>
      </c>
      <c r="D28" s="476" t="s">
        <v>293</v>
      </c>
      <c r="E28" s="475" t="s">
        <v>294</v>
      </c>
      <c r="F28" s="463">
        <f>TKHK1!L45</f>
        <v>7</v>
      </c>
      <c r="G28" s="421">
        <f>TKHK1!H45</f>
        <v>7.4</v>
      </c>
      <c r="H28" s="421">
        <f>TKHK1!N45</f>
        <v>5.2857142857142856</v>
      </c>
      <c r="I28" s="421">
        <f>TKHK1!M45</f>
        <v>6.4545454545454541</v>
      </c>
      <c r="J28" s="421">
        <f>TKHK1!O45</f>
        <v>5.8571428571428568</v>
      </c>
      <c r="K28" s="421">
        <f>TKHK2!I44</f>
        <v>6.7777777777777777</v>
      </c>
      <c r="L28" s="421">
        <f>TKHK1!G45</f>
        <v>5.2857142857142856</v>
      </c>
      <c r="M28" s="421">
        <f>TKHK1!F45</f>
        <v>6.1428571428571432</v>
      </c>
      <c r="N28" s="231">
        <f>TKHK1!I45</f>
        <v>7</v>
      </c>
      <c r="O28" s="421">
        <f>TKHK1!J45</f>
        <v>5.7777777777777777</v>
      </c>
      <c r="P28" s="231">
        <f>TKHK1!K45</f>
        <v>6.1428571428571432</v>
      </c>
      <c r="Q28" s="440">
        <f>TKHK2!F44</f>
        <v>5.7777777777777777</v>
      </c>
      <c r="R28" s="421">
        <f>TKHK2!G44</f>
        <v>6.4545454545454541</v>
      </c>
      <c r="S28" s="421">
        <f>TKHK2!H44</f>
        <v>7.4285714285714288</v>
      </c>
      <c r="T28" s="421">
        <f>tkhk3!F46</f>
        <v>7.1818181818181817</v>
      </c>
      <c r="U28" s="421">
        <f>tkhk3!G46</f>
        <v>6.3636363636363633</v>
      </c>
      <c r="V28" s="421">
        <f>TKHK4!F46</f>
        <v>5</v>
      </c>
      <c r="W28" s="421">
        <f>TKHK4!G46</f>
        <v>5.3636363636363633</v>
      </c>
      <c r="X28" s="441">
        <f>TKHK4!H46</f>
        <v>5.8181818181818183</v>
      </c>
      <c r="Y28" s="421" t="e">
        <f>#REF!</f>
        <v>#REF!</v>
      </c>
      <c r="Z28" s="421" t="e">
        <f>#REF!</f>
        <v>#REF!</v>
      </c>
      <c r="AA28" s="421" t="e">
        <f>#REF!</f>
        <v>#REF!</v>
      </c>
      <c r="AB28" s="421" t="e">
        <f>#REF!</f>
        <v>#REF!</v>
      </c>
      <c r="AC28" s="255" t="e">
        <f>#REF!</f>
        <v>#REF!</v>
      </c>
      <c r="AD28" s="491">
        <v>9</v>
      </c>
    </row>
    <row r="29" spans="1:30" s="459" customFormat="1" ht="20.25" customHeight="1">
      <c r="A29" s="456">
        <v>23</v>
      </c>
      <c r="B29" s="461" t="s">
        <v>27</v>
      </c>
      <c r="C29" s="461" t="s">
        <v>123</v>
      </c>
      <c r="D29" s="462" t="s">
        <v>124</v>
      </c>
      <c r="E29" s="461" t="s">
        <v>295</v>
      </c>
      <c r="F29" s="463">
        <f>TKHK1!L46</f>
        <v>8</v>
      </c>
      <c r="G29" s="421">
        <f>TKHK1!H46</f>
        <v>8</v>
      </c>
      <c r="H29" s="421">
        <f>TKHK1!N46</f>
        <v>7.2857142857142856</v>
      </c>
      <c r="I29" s="421">
        <f>TKHK1!M46</f>
        <v>6.7272727272727275</v>
      </c>
      <c r="J29" s="421">
        <f>TKHK1!O46</f>
        <v>6.8571428571428568</v>
      </c>
      <c r="K29" s="421">
        <f>TKHK2!I45</f>
        <v>7.666666666666667</v>
      </c>
      <c r="L29" s="421">
        <f>TKHK1!G46</f>
        <v>6.7142857142857144</v>
      </c>
      <c r="M29" s="421">
        <f>TKHK1!F46</f>
        <v>7.4285714285714288</v>
      </c>
      <c r="N29" s="231">
        <f>TKHK1!I46</f>
        <v>6.5714285714285712</v>
      </c>
      <c r="O29" s="421">
        <f>TKHK1!J46</f>
        <v>6.2222222222222223</v>
      </c>
      <c r="P29" s="231">
        <f>TKHK1!K46</f>
        <v>8</v>
      </c>
      <c r="Q29" s="440">
        <f>TKHK2!F45</f>
        <v>8</v>
      </c>
      <c r="R29" s="421">
        <f>TKHK2!G45</f>
        <v>7.8181818181818183</v>
      </c>
      <c r="S29" s="421">
        <f>TKHK2!H45</f>
        <v>7.2857142857142856</v>
      </c>
      <c r="T29" s="421">
        <f>tkhk3!F47</f>
        <v>7.8181818181818183</v>
      </c>
      <c r="U29" s="421">
        <f>tkhk3!G47</f>
        <v>7</v>
      </c>
      <c r="V29" s="421">
        <f>TKHK4!F47</f>
        <v>8.6</v>
      </c>
      <c r="W29" s="421">
        <f>TKHK4!G47</f>
        <v>7.1818181818181817</v>
      </c>
      <c r="X29" s="421">
        <f>TKHK4!H47</f>
        <v>6.6363636363636367</v>
      </c>
      <c r="Y29" s="421" t="e">
        <f>#REF!</f>
        <v>#REF!</v>
      </c>
      <c r="Z29" s="421" t="e">
        <f>#REF!</f>
        <v>#REF!</v>
      </c>
      <c r="AA29" s="421" t="e">
        <f>#REF!</f>
        <v>#REF!</v>
      </c>
      <c r="AB29" s="421" t="e">
        <f>#REF!</f>
        <v>#REF!</v>
      </c>
      <c r="AC29" s="255" t="e">
        <f>#REF!</f>
        <v>#REF!</v>
      </c>
      <c r="AD29" s="491">
        <v>8</v>
      </c>
    </row>
    <row r="30" spans="1:30" s="459" customFormat="1" ht="20.25" customHeight="1">
      <c r="A30" s="460">
        <v>24</v>
      </c>
      <c r="B30" s="466" t="s">
        <v>110</v>
      </c>
      <c r="C30" s="466" t="s">
        <v>111</v>
      </c>
      <c r="D30" s="477" t="s">
        <v>296</v>
      </c>
      <c r="E30" s="466" t="s">
        <v>297</v>
      </c>
      <c r="F30" s="463">
        <f>TKHK1!L47</f>
        <v>7</v>
      </c>
      <c r="G30" s="421">
        <f>TKHK1!H47</f>
        <v>8.1999999999999993</v>
      </c>
      <c r="H30" s="421">
        <f>TKHK1!N47</f>
        <v>6</v>
      </c>
      <c r="I30" s="421">
        <f>TKHK1!M47</f>
        <v>5.8181818181818183</v>
      </c>
      <c r="J30" s="421">
        <f>TKHK1!O47</f>
        <v>6</v>
      </c>
      <c r="K30" s="421">
        <f>TKHK2!I46</f>
        <v>7.7777777777777777</v>
      </c>
      <c r="L30" s="421">
        <f>TKHK1!G47</f>
        <v>5.8571428571428568</v>
      </c>
      <c r="M30" s="421">
        <f>TKHK1!F47</f>
        <v>7</v>
      </c>
      <c r="N30" s="231">
        <f>TKHK1!I47</f>
        <v>7</v>
      </c>
      <c r="O30" s="421">
        <f>TKHK1!J47</f>
        <v>6</v>
      </c>
      <c r="P30" s="231">
        <f>TKHK1!K47</f>
        <v>7</v>
      </c>
      <c r="Q30" s="440">
        <f>TKHK2!F46</f>
        <v>7.333333333333333</v>
      </c>
      <c r="R30" s="421">
        <f>TKHK2!G46</f>
        <v>7.8181818181818183</v>
      </c>
      <c r="S30" s="421">
        <f>TKHK2!H46</f>
        <v>7.2857142857142856</v>
      </c>
      <c r="T30" s="421">
        <f>tkhk3!F48</f>
        <v>8.3636363636363633</v>
      </c>
      <c r="U30" s="421">
        <f>tkhk3!G48</f>
        <v>8</v>
      </c>
      <c r="V30" s="421">
        <f>TKHK4!F48</f>
        <v>7.666666666666667</v>
      </c>
      <c r="W30" s="421">
        <f>TKHK4!G48</f>
        <v>7.0909090909090908</v>
      </c>
      <c r="X30" s="421">
        <f>TKHK4!H48</f>
        <v>7.2727272727272725</v>
      </c>
      <c r="Y30" s="421" t="e">
        <f>#REF!</f>
        <v>#REF!</v>
      </c>
      <c r="Z30" s="421" t="e">
        <f>#REF!</f>
        <v>#REF!</v>
      </c>
      <c r="AA30" s="421" t="e">
        <f>#REF!</f>
        <v>#REF!</v>
      </c>
      <c r="AB30" s="421" t="e">
        <f>#REF!</f>
        <v>#REF!</v>
      </c>
      <c r="AC30" s="255" t="e">
        <f>#REF!</f>
        <v>#REF!</v>
      </c>
      <c r="AD30" s="491">
        <v>6</v>
      </c>
    </row>
    <row r="31" spans="1:30" s="459" customFormat="1" ht="20.25" customHeight="1">
      <c r="A31" s="456">
        <v>25</v>
      </c>
      <c r="B31" s="461" t="s">
        <v>117</v>
      </c>
      <c r="C31" s="461" t="s">
        <v>116</v>
      </c>
      <c r="D31" s="462" t="s">
        <v>118</v>
      </c>
      <c r="E31" s="461" t="s">
        <v>44</v>
      </c>
      <c r="F31" s="463">
        <f>TKHK1!L49</f>
        <v>6.7142857142857144</v>
      </c>
      <c r="G31" s="421">
        <f>TKHK1!H49</f>
        <v>8</v>
      </c>
      <c r="H31" s="421">
        <f>TKHK1!N49</f>
        <v>6.8571428571428568</v>
      </c>
      <c r="I31" s="421">
        <f>TKHK1!M49</f>
        <v>5.8181818181818183</v>
      </c>
      <c r="J31" s="421">
        <f>TKHK1!O49</f>
        <v>6.8571428571428568</v>
      </c>
      <c r="K31" s="421">
        <f>TKHK2!I48</f>
        <v>7</v>
      </c>
      <c r="L31" s="421">
        <f>TKHK1!G49</f>
        <v>6</v>
      </c>
      <c r="M31" s="421">
        <f>TKHK1!F49</f>
        <v>6.4285714285714288</v>
      </c>
      <c r="N31" s="231">
        <f>TKHK1!I49</f>
        <v>6.7142857142857144</v>
      </c>
      <c r="O31" s="421">
        <f>TKHK1!J49</f>
        <v>6</v>
      </c>
      <c r="P31" s="231">
        <f>TKHK1!K49</f>
        <v>6.4285714285714288</v>
      </c>
      <c r="Q31" s="440">
        <f>TKHK2!F48</f>
        <v>6.2222222222222223</v>
      </c>
      <c r="R31" s="421">
        <f>TKHK2!G48</f>
        <v>6.8181818181818183</v>
      </c>
      <c r="S31" s="421">
        <f>TKHK2!H48</f>
        <v>6.4285714285714288</v>
      </c>
      <c r="T31" s="421">
        <f>tkhk3!F50</f>
        <v>7.3636363636363633</v>
      </c>
      <c r="U31" s="421">
        <f>tkhk3!G50</f>
        <v>7.1818181818181817</v>
      </c>
      <c r="V31" s="421">
        <f>TKHK4!F50</f>
        <v>8.4</v>
      </c>
      <c r="W31" s="421">
        <f>TKHK4!G50</f>
        <v>6.7272727272727275</v>
      </c>
      <c r="X31" s="421">
        <f>TKHK4!H50</f>
        <v>6.5454545454545459</v>
      </c>
      <c r="Y31" s="421" t="e">
        <f>#REF!</f>
        <v>#REF!</v>
      </c>
      <c r="Z31" s="421" t="e">
        <f>#REF!</f>
        <v>#REF!</v>
      </c>
      <c r="AA31" s="421" t="e">
        <f>#REF!</f>
        <v>#REF!</v>
      </c>
      <c r="AB31" s="421" t="e">
        <f>#REF!</f>
        <v>#REF!</v>
      </c>
      <c r="AC31" s="255" t="e">
        <f>#REF!</f>
        <v>#REF!</v>
      </c>
      <c r="AD31" s="491">
        <v>6</v>
      </c>
    </row>
    <row r="32" spans="1:30" s="459" customFormat="1" ht="20.25" customHeight="1">
      <c r="A32" s="460">
        <v>26</v>
      </c>
      <c r="B32" s="478" t="s">
        <v>160</v>
      </c>
      <c r="C32" s="478" t="s">
        <v>161</v>
      </c>
      <c r="D32" s="479" t="s">
        <v>268</v>
      </c>
      <c r="E32" s="478" t="s">
        <v>56</v>
      </c>
      <c r="F32" s="465">
        <f>TKHK1!L51</f>
        <v>6</v>
      </c>
      <c r="G32" s="441">
        <f>TKHK1!H51</f>
        <v>8.6</v>
      </c>
      <c r="H32" s="421">
        <f>TKHK1!N51</f>
        <v>6.5714285714285712</v>
      </c>
      <c r="I32" s="421">
        <f>TKHK1!M51</f>
        <v>5.6363636363636367</v>
      </c>
      <c r="J32" s="421">
        <f>TKHK1!O51</f>
        <v>7.2857142857142856</v>
      </c>
      <c r="K32" s="421">
        <f>TKHK2!I50</f>
        <v>7.333333333333333</v>
      </c>
      <c r="L32" s="421">
        <f>TKHK1!G51</f>
        <v>5.7142857142857144</v>
      </c>
      <c r="M32" s="421">
        <f>TKHK1!F51</f>
        <v>5.7142857142857144</v>
      </c>
      <c r="N32" s="231">
        <f>TKHK1!I51</f>
        <v>5.8571428571428568</v>
      </c>
      <c r="O32" s="421">
        <f>TKHK1!J51</f>
        <v>7</v>
      </c>
      <c r="P32" s="231">
        <f>TKHK1!K51</f>
        <v>7.7142857142857144</v>
      </c>
      <c r="Q32" s="440">
        <f>TKHK2!F50</f>
        <v>5.7777777777777777</v>
      </c>
      <c r="R32" s="421">
        <f>TKHK2!G50</f>
        <v>6.6363636363636367</v>
      </c>
      <c r="S32" s="421">
        <f>TKHK2!H50</f>
        <v>6</v>
      </c>
      <c r="T32" s="421">
        <f>tkhk3!F52</f>
        <v>7.3636363636363633</v>
      </c>
      <c r="U32" s="421">
        <f>tkhk3!G52</f>
        <v>6.6363636363636367</v>
      </c>
      <c r="V32" s="421">
        <f>TKHK4!F52</f>
        <v>8.2666666666666675</v>
      </c>
      <c r="W32" s="421">
        <f>TKHK4!G52</f>
        <v>8</v>
      </c>
      <c r="X32" s="421">
        <f>TKHK4!H52</f>
        <v>7.2727272727272725</v>
      </c>
      <c r="Y32" s="421" t="e">
        <f>#REF!</f>
        <v>#REF!</v>
      </c>
      <c r="Z32" s="421" t="e">
        <f>#REF!</f>
        <v>#REF!</v>
      </c>
      <c r="AA32" s="421" t="e">
        <f>#REF!</f>
        <v>#REF!</v>
      </c>
      <c r="AB32" s="421" t="e">
        <f>#REF!</f>
        <v>#REF!</v>
      </c>
      <c r="AC32" s="255" t="e">
        <f>#REF!</f>
        <v>#REF!</v>
      </c>
      <c r="AD32" s="491">
        <v>9</v>
      </c>
    </row>
    <row r="33" spans="1:30" s="156" customFormat="1">
      <c r="A33" s="419"/>
      <c r="D33" s="419"/>
      <c r="Q33" s="484"/>
      <c r="AD33" s="486"/>
    </row>
    <row r="34" spans="1:30" s="156" customFormat="1">
      <c r="A34" s="419"/>
      <c r="D34" s="419"/>
      <c r="Q34" s="484"/>
      <c r="AD34" s="486"/>
    </row>
    <row r="35" spans="1:30" s="156" customFormat="1">
      <c r="A35" s="419"/>
      <c r="D35" s="419"/>
      <c r="Q35" s="484"/>
      <c r="AD35" s="486"/>
    </row>
    <row r="36" spans="1:30" s="156" customFormat="1">
      <c r="A36" s="419"/>
      <c r="D36" s="419"/>
      <c r="E36" s="156" t="s">
        <v>270</v>
      </c>
      <c r="Q36" s="484"/>
      <c r="AD36" s="486"/>
    </row>
  </sheetData>
  <mergeCells count="35">
    <mergeCell ref="AJ4:AJ5"/>
    <mergeCell ref="AB4:AB5"/>
    <mergeCell ref="AC4:AC5"/>
    <mergeCell ref="AD4:AD5"/>
    <mergeCell ref="AE4:AE5"/>
    <mergeCell ref="AF4:AH5"/>
    <mergeCell ref="AI4:AI5"/>
    <mergeCell ref="AA4:AA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O4:O5"/>
    <mergeCell ref="A1:AA1"/>
    <mergeCell ref="A2:AA2"/>
    <mergeCell ref="A3:A5"/>
    <mergeCell ref="B3:C5"/>
    <mergeCell ref="D3:D5"/>
    <mergeCell ref="E3:E5"/>
    <mergeCell ref="F4:F5"/>
    <mergeCell ref="G4:G5"/>
    <mergeCell ref="H4:H5"/>
    <mergeCell ref="I4:I5"/>
    <mergeCell ref="J4:J5"/>
    <mergeCell ref="K4:K5"/>
    <mergeCell ref="L4:L5"/>
    <mergeCell ref="M4:M5"/>
    <mergeCell ref="N4:N5"/>
  </mergeCells>
  <pageMargins left="0" right="0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673"/>
  <sheetViews>
    <sheetView view="pageBreakPreview" topLeftCell="A550" zoomScaleSheetLayoutView="100" workbookViewId="0">
      <selection activeCell="O568" sqref="O568"/>
    </sheetView>
  </sheetViews>
  <sheetFormatPr defaultRowHeight="15"/>
  <cols>
    <col min="1" max="1" width="5.140625" style="60" bestFit="1" customWidth="1"/>
    <col min="2" max="2" width="17.42578125" style="60" bestFit="1" customWidth="1"/>
    <col min="3" max="3" width="7.140625" style="60" customWidth="1"/>
    <col min="4" max="4" width="11.5703125" style="60" customWidth="1"/>
    <col min="5" max="5" width="45.85546875" style="60" customWidth="1"/>
    <col min="6" max="10" width="5.140625" style="79" customWidth="1"/>
    <col min="11" max="11" width="6.140625" style="79" customWidth="1"/>
    <col min="12" max="12" width="6.140625" style="60" customWidth="1"/>
    <col min="13" max="14" width="9.140625" style="60"/>
    <col min="15" max="15" width="13.7109375" style="60" customWidth="1"/>
    <col min="16" max="16384" width="9.140625" style="60"/>
  </cols>
  <sheetData>
    <row r="1" spans="1:16" ht="18.75">
      <c r="A1" s="676" t="s">
        <v>126</v>
      </c>
      <c r="B1" s="676"/>
      <c r="C1" s="676"/>
      <c r="D1" s="676"/>
      <c r="E1" s="676"/>
      <c r="F1" s="676"/>
      <c r="G1" s="676"/>
      <c r="H1" s="676"/>
      <c r="I1" s="676"/>
      <c r="J1" s="676"/>
      <c r="K1" s="676"/>
      <c r="L1" s="676"/>
      <c r="M1" s="676"/>
      <c r="N1" s="676"/>
      <c r="O1" s="676"/>
      <c r="P1" s="57"/>
    </row>
    <row r="2" spans="1:16" ht="18.75">
      <c r="A2" s="676" t="s">
        <v>136</v>
      </c>
      <c r="B2" s="676"/>
      <c r="C2" s="676"/>
      <c r="D2" s="676"/>
      <c r="E2" s="676"/>
      <c r="F2" s="676"/>
      <c r="G2" s="676"/>
      <c r="H2" s="676"/>
      <c r="I2" s="676"/>
      <c r="J2" s="676"/>
      <c r="K2" s="676"/>
      <c r="L2" s="676"/>
      <c r="M2" s="676"/>
      <c r="N2" s="676"/>
      <c r="O2" s="676"/>
      <c r="P2" s="57"/>
    </row>
    <row r="3" spans="1:16" ht="18.75">
      <c r="A3" s="676" t="s">
        <v>127</v>
      </c>
      <c r="B3" s="676"/>
      <c r="C3" s="676"/>
      <c r="D3" s="676"/>
      <c r="E3" s="676"/>
      <c r="F3" s="676"/>
      <c r="G3" s="676"/>
      <c r="H3" s="676"/>
      <c r="I3" s="676"/>
      <c r="J3" s="676"/>
      <c r="K3" s="676"/>
      <c r="L3" s="676"/>
      <c r="M3" s="676"/>
      <c r="N3" s="676"/>
      <c r="O3" s="676"/>
      <c r="P3" s="58"/>
    </row>
    <row r="4" spans="1:16" ht="18.75">
      <c r="A4" s="677" t="s">
        <v>155</v>
      </c>
      <c r="B4" s="677"/>
      <c r="C4" s="677"/>
      <c r="D4" s="677"/>
      <c r="E4" s="677"/>
      <c r="F4" s="677"/>
      <c r="G4" s="677"/>
      <c r="H4" s="677"/>
      <c r="I4" s="677"/>
      <c r="J4" s="677"/>
      <c r="K4" s="677"/>
      <c r="L4" s="677"/>
      <c r="M4" s="677"/>
      <c r="N4" s="677"/>
      <c r="O4" s="677"/>
      <c r="P4" s="58"/>
    </row>
    <row r="5" spans="1:16" ht="19.5" customHeight="1">
      <c r="A5" s="678" t="s">
        <v>156</v>
      </c>
      <c r="B5" s="678"/>
      <c r="C5" s="678"/>
      <c r="D5" s="678"/>
      <c r="E5" s="678"/>
      <c r="F5" s="678"/>
      <c r="G5" s="678"/>
      <c r="H5" s="678"/>
      <c r="I5" s="678"/>
      <c r="J5" s="678"/>
      <c r="K5" s="678"/>
      <c r="L5" s="678"/>
      <c r="M5" s="678"/>
      <c r="N5" s="678"/>
      <c r="O5" s="678"/>
      <c r="P5" s="5"/>
    </row>
    <row r="6" spans="1:16" ht="19.5" customHeight="1">
      <c r="A6" s="679" t="s">
        <v>128</v>
      </c>
      <c r="B6" s="679" t="s">
        <v>129</v>
      </c>
      <c r="C6" s="679"/>
      <c r="D6" s="680" t="s">
        <v>130</v>
      </c>
      <c r="E6" s="680" t="s">
        <v>131</v>
      </c>
      <c r="F6" s="681" t="s">
        <v>132</v>
      </c>
      <c r="G6" s="681"/>
      <c r="H6" s="681"/>
      <c r="I6" s="681"/>
      <c r="J6" s="681"/>
      <c r="K6" s="682" t="s">
        <v>133</v>
      </c>
      <c r="L6" s="680" t="s">
        <v>134</v>
      </c>
      <c r="M6" s="680" t="s">
        <v>135</v>
      </c>
      <c r="N6" s="680"/>
      <c r="O6" s="84" t="s">
        <v>157</v>
      </c>
      <c r="P6" s="5"/>
    </row>
    <row r="7" spans="1:16" ht="19.5" customHeight="1">
      <c r="A7" s="679"/>
      <c r="B7" s="679"/>
      <c r="C7" s="679"/>
      <c r="D7" s="680"/>
      <c r="E7" s="680"/>
      <c r="F7" s="681"/>
      <c r="G7" s="681"/>
      <c r="H7" s="681"/>
      <c r="I7" s="681"/>
      <c r="J7" s="681"/>
      <c r="K7" s="682"/>
      <c r="L7" s="680"/>
      <c r="M7" s="56" t="s">
        <v>133</v>
      </c>
      <c r="N7" s="56" t="s">
        <v>134</v>
      </c>
      <c r="O7" s="85">
        <v>2</v>
      </c>
    </row>
    <row r="8" spans="1:16" ht="19.5" customHeight="1">
      <c r="A8" s="6">
        <v>1</v>
      </c>
      <c r="B8" s="11" t="s">
        <v>0</v>
      </c>
      <c r="C8" s="12" t="s">
        <v>1</v>
      </c>
      <c r="D8" s="13" t="s">
        <v>2</v>
      </c>
      <c r="E8" s="14" t="s">
        <v>3</v>
      </c>
      <c r="F8" s="67">
        <v>5</v>
      </c>
      <c r="G8" s="68">
        <v>6</v>
      </c>
      <c r="H8" s="68"/>
      <c r="I8" s="68"/>
      <c r="J8" s="68"/>
      <c r="K8" s="68">
        <v>7</v>
      </c>
      <c r="L8" s="61"/>
      <c r="M8" s="59">
        <f t="shared" ref="M8:M58" si="0">(SUM(F8:G8)*2+K8*3)/7</f>
        <v>6.1428571428571432</v>
      </c>
      <c r="N8" s="61"/>
      <c r="O8" s="86">
        <f t="shared" ref="O8:O58" si="1">MAX(M8,N8)</f>
        <v>6.1428571428571432</v>
      </c>
    </row>
    <row r="9" spans="1:16" ht="19.5" customHeight="1">
      <c r="A9" s="6">
        <v>2</v>
      </c>
      <c r="B9" s="15" t="s">
        <v>4</v>
      </c>
      <c r="C9" s="16" t="s">
        <v>5</v>
      </c>
      <c r="D9" s="17" t="s">
        <v>137</v>
      </c>
      <c r="E9" s="18" t="s">
        <v>138</v>
      </c>
      <c r="F9" s="69">
        <v>7</v>
      </c>
      <c r="G9" s="68">
        <v>7</v>
      </c>
      <c r="H9" s="68"/>
      <c r="I9" s="68"/>
      <c r="J9" s="68"/>
      <c r="K9" s="68">
        <v>6</v>
      </c>
      <c r="L9" s="61"/>
      <c r="M9" s="59">
        <f t="shared" si="0"/>
        <v>6.5714285714285712</v>
      </c>
      <c r="N9" s="61"/>
      <c r="O9" s="86">
        <f t="shared" si="1"/>
        <v>6.5714285714285712</v>
      </c>
    </row>
    <row r="10" spans="1:16" ht="19.5" customHeight="1">
      <c r="A10" s="6">
        <v>3</v>
      </c>
      <c r="B10" s="15" t="s">
        <v>6</v>
      </c>
      <c r="C10" s="16" t="s">
        <v>7</v>
      </c>
      <c r="D10" s="17" t="s">
        <v>8</v>
      </c>
      <c r="E10" s="18" t="s">
        <v>9</v>
      </c>
      <c r="F10" s="69">
        <v>6</v>
      </c>
      <c r="G10" s="68">
        <v>6</v>
      </c>
      <c r="H10" s="68"/>
      <c r="I10" s="68"/>
      <c r="J10" s="68"/>
      <c r="K10" s="68">
        <v>6</v>
      </c>
      <c r="L10" s="61"/>
      <c r="M10" s="59">
        <f t="shared" si="0"/>
        <v>6</v>
      </c>
      <c r="N10" s="61"/>
      <c r="O10" s="86">
        <f t="shared" si="1"/>
        <v>6</v>
      </c>
    </row>
    <row r="11" spans="1:16" ht="19.5" customHeight="1">
      <c r="A11" s="6">
        <v>4</v>
      </c>
      <c r="B11" s="15" t="s">
        <v>10</v>
      </c>
      <c r="C11" s="16" t="s">
        <v>11</v>
      </c>
      <c r="D11" s="19">
        <v>37142</v>
      </c>
      <c r="E11" s="18" t="s">
        <v>12</v>
      </c>
      <c r="F11" s="69">
        <v>5</v>
      </c>
      <c r="G11" s="68">
        <v>6</v>
      </c>
      <c r="H11" s="68"/>
      <c r="I11" s="68"/>
      <c r="J11" s="68"/>
      <c r="K11" s="68">
        <v>7</v>
      </c>
      <c r="L11" s="61"/>
      <c r="M11" s="59">
        <f t="shared" si="0"/>
        <v>6.1428571428571432</v>
      </c>
      <c r="N11" s="61"/>
      <c r="O11" s="86">
        <f t="shared" si="1"/>
        <v>6.1428571428571432</v>
      </c>
    </row>
    <row r="12" spans="1:16" ht="19.5" customHeight="1">
      <c r="A12" s="6">
        <v>5</v>
      </c>
      <c r="B12" s="15" t="s">
        <v>13</v>
      </c>
      <c r="C12" s="16" t="s">
        <v>14</v>
      </c>
      <c r="D12" s="17" t="s">
        <v>15</v>
      </c>
      <c r="E12" s="18" t="s">
        <v>16</v>
      </c>
      <c r="F12" s="70">
        <v>6</v>
      </c>
      <c r="G12" s="68">
        <v>6</v>
      </c>
      <c r="H12" s="68"/>
      <c r="I12" s="68"/>
      <c r="J12" s="68"/>
      <c r="K12" s="68">
        <v>7</v>
      </c>
      <c r="L12" s="61"/>
      <c r="M12" s="59">
        <f t="shared" si="0"/>
        <v>6.4285714285714288</v>
      </c>
      <c r="N12" s="61"/>
      <c r="O12" s="86">
        <f t="shared" si="1"/>
        <v>6.4285714285714288</v>
      </c>
    </row>
    <row r="13" spans="1:16" ht="19.5" customHeight="1">
      <c r="A13" s="6">
        <v>6</v>
      </c>
      <c r="B13" s="20" t="s">
        <v>17</v>
      </c>
      <c r="C13" s="21" t="s">
        <v>18</v>
      </c>
      <c r="D13" s="22" t="s">
        <v>19</v>
      </c>
      <c r="E13" s="23" t="s">
        <v>20</v>
      </c>
      <c r="F13" s="67">
        <v>6</v>
      </c>
      <c r="G13" s="68">
        <v>6</v>
      </c>
      <c r="H13" s="68"/>
      <c r="I13" s="68"/>
      <c r="J13" s="68"/>
      <c r="K13" s="68">
        <v>5</v>
      </c>
      <c r="L13" s="61"/>
      <c r="M13" s="59">
        <f t="shared" si="0"/>
        <v>5.5714285714285712</v>
      </c>
      <c r="N13" s="61"/>
      <c r="O13" s="86">
        <f t="shared" si="1"/>
        <v>5.5714285714285712</v>
      </c>
    </row>
    <row r="14" spans="1:16" ht="19.5" customHeight="1">
      <c r="A14" s="6">
        <v>7</v>
      </c>
      <c r="B14" s="15" t="s">
        <v>23</v>
      </c>
      <c r="C14" s="16" t="s">
        <v>24</v>
      </c>
      <c r="D14" s="19">
        <v>36929</v>
      </c>
      <c r="E14" s="18" t="s">
        <v>25</v>
      </c>
      <c r="F14" s="67">
        <v>5</v>
      </c>
      <c r="G14" s="68">
        <v>6</v>
      </c>
      <c r="H14" s="68"/>
      <c r="I14" s="68"/>
      <c r="J14" s="68"/>
      <c r="K14" s="68">
        <v>7</v>
      </c>
      <c r="L14" s="61"/>
      <c r="M14" s="59">
        <f t="shared" si="0"/>
        <v>6.1428571428571432</v>
      </c>
      <c r="N14" s="61"/>
      <c r="O14" s="86">
        <f t="shared" si="1"/>
        <v>6.1428571428571432</v>
      </c>
    </row>
    <row r="15" spans="1:16" ht="19.5" customHeight="1">
      <c r="A15" s="6">
        <v>8</v>
      </c>
      <c r="B15" s="15" t="s">
        <v>139</v>
      </c>
      <c r="C15" s="16" t="s">
        <v>140</v>
      </c>
      <c r="D15" s="17" t="s">
        <v>141</v>
      </c>
      <c r="E15" s="18" t="s">
        <v>142</v>
      </c>
      <c r="F15" s="67">
        <v>6</v>
      </c>
      <c r="G15" s="68">
        <v>6</v>
      </c>
      <c r="H15" s="68"/>
      <c r="I15" s="68"/>
      <c r="J15" s="68"/>
      <c r="K15" s="68">
        <v>6</v>
      </c>
      <c r="L15" s="61"/>
      <c r="M15" s="59">
        <f t="shared" si="0"/>
        <v>6</v>
      </c>
      <c r="N15" s="61"/>
      <c r="O15" s="86">
        <f t="shared" si="1"/>
        <v>6</v>
      </c>
    </row>
    <row r="16" spans="1:16" ht="19.5" customHeight="1">
      <c r="A16" s="6">
        <v>9</v>
      </c>
      <c r="B16" s="15" t="s">
        <v>143</v>
      </c>
      <c r="C16" s="16" t="s">
        <v>144</v>
      </c>
      <c r="D16" s="17" t="s">
        <v>145</v>
      </c>
      <c r="E16" s="18" t="s">
        <v>26</v>
      </c>
      <c r="F16" s="67">
        <v>6</v>
      </c>
      <c r="G16" s="68">
        <v>6</v>
      </c>
      <c r="H16" s="68"/>
      <c r="I16" s="68"/>
      <c r="J16" s="68"/>
      <c r="K16" s="68">
        <v>7</v>
      </c>
      <c r="L16" s="61"/>
      <c r="M16" s="59">
        <f t="shared" si="0"/>
        <v>6.4285714285714288</v>
      </c>
      <c r="N16" s="61"/>
      <c r="O16" s="86">
        <f t="shared" si="1"/>
        <v>6.4285714285714288</v>
      </c>
    </row>
    <row r="17" spans="1:15" ht="19.5" customHeight="1">
      <c r="A17" s="6">
        <v>10</v>
      </c>
      <c r="B17" s="24" t="s">
        <v>29</v>
      </c>
      <c r="C17" s="25" t="s">
        <v>30</v>
      </c>
      <c r="D17" s="26">
        <v>37231</v>
      </c>
      <c r="E17" s="27" t="s">
        <v>31</v>
      </c>
      <c r="F17" s="67">
        <v>6</v>
      </c>
      <c r="G17" s="68">
        <v>6</v>
      </c>
      <c r="H17" s="68"/>
      <c r="I17" s="68"/>
      <c r="J17" s="68"/>
      <c r="K17" s="68">
        <v>6</v>
      </c>
      <c r="L17" s="61"/>
      <c r="M17" s="59">
        <f t="shared" si="0"/>
        <v>6</v>
      </c>
      <c r="N17" s="61"/>
      <c r="O17" s="86">
        <f t="shared" si="1"/>
        <v>6</v>
      </c>
    </row>
    <row r="18" spans="1:15" ht="19.5" customHeight="1">
      <c r="A18" s="6">
        <v>11</v>
      </c>
      <c r="B18" s="28" t="s">
        <v>32</v>
      </c>
      <c r="C18" s="29" t="s">
        <v>33</v>
      </c>
      <c r="D18" s="30" t="s">
        <v>34</v>
      </c>
      <c r="E18" s="31" t="s">
        <v>35</v>
      </c>
      <c r="F18" s="71">
        <v>5</v>
      </c>
      <c r="G18" s="68">
        <v>6</v>
      </c>
      <c r="H18" s="68"/>
      <c r="I18" s="68"/>
      <c r="J18" s="68"/>
      <c r="K18" s="68">
        <v>6</v>
      </c>
      <c r="L18" s="61"/>
      <c r="M18" s="59">
        <f t="shared" si="0"/>
        <v>5.7142857142857144</v>
      </c>
      <c r="N18" s="61"/>
      <c r="O18" s="86">
        <f t="shared" si="1"/>
        <v>5.7142857142857144</v>
      </c>
    </row>
    <row r="19" spans="1:15" s="95" customFormat="1" ht="19.5" customHeight="1">
      <c r="A19" s="6">
        <v>12</v>
      </c>
      <c r="B19" s="7" t="s">
        <v>36</v>
      </c>
      <c r="C19" s="8" t="s">
        <v>37</v>
      </c>
      <c r="D19" s="9">
        <v>37205</v>
      </c>
      <c r="E19" s="10" t="s">
        <v>38</v>
      </c>
      <c r="F19" s="92">
        <v>6</v>
      </c>
      <c r="G19" s="93"/>
      <c r="H19" s="93"/>
      <c r="I19" s="93"/>
      <c r="J19" s="93"/>
      <c r="K19" s="93"/>
      <c r="L19" s="94"/>
      <c r="M19" s="106">
        <f t="shared" si="0"/>
        <v>1.7142857142857142</v>
      </c>
      <c r="N19" s="94"/>
      <c r="O19" s="107" t="s">
        <v>173</v>
      </c>
    </row>
    <row r="20" spans="1:15" ht="19.5" customHeight="1">
      <c r="A20" s="6">
        <v>13</v>
      </c>
      <c r="B20" s="15" t="s">
        <v>146</v>
      </c>
      <c r="C20" s="16" t="s">
        <v>147</v>
      </c>
      <c r="D20" s="17" t="s">
        <v>148</v>
      </c>
      <c r="E20" s="18" t="s">
        <v>56</v>
      </c>
      <c r="F20" s="72">
        <v>6</v>
      </c>
      <c r="G20" s="68">
        <v>6</v>
      </c>
      <c r="H20" s="68"/>
      <c r="I20" s="68"/>
      <c r="J20" s="68"/>
      <c r="K20" s="68">
        <v>6</v>
      </c>
      <c r="L20" s="61"/>
      <c r="M20" s="59">
        <f t="shared" si="0"/>
        <v>6</v>
      </c>
      <c r="N20" s="61"/>
      <c r="O20" s="86">
        <f t="shared" si="1"/>
        <v>6</v>
      </c>
    </row>
    <row r="21" spans="1:15" ht="19.5" customHeight="1">
      <c r="A21" s="6">
        <v>14</v>
      </c>
      <c r="B21" s="15" t="s">
        <v>13</v>
      </c>
      <c r="C21" s="16" t="s">
        <v>40</v>
      </c>
      <c r="D21" s="17" t="s">
        <v>41</v>
      </c>
      <c r="E21" s="18" t="s">
        <v>149</v>
      </c>
      <c r="F21" s="67">
        <v>6</v>
      </c>
      <c r="G21" s="68">
        <v>6</v>
      </c>
      <c r="H21" s="68"/>
      <c r="I21" s="68"/>
      <c r="J21" s="68"/>
      <c r="K21" s="68">
        <v>6</v>
      </c>
      <c r="L21" s="61"/>
      <c r="M21" s="59">
        <f t="shared" si="0"/>
        <v>6</v>
      </c>
      <c r="N21" s="61"/>
      <c r="O21" s="86">
        <f t="shared" si="1"/>
        <v>6</v>
      </c>
    </row>
    <row r="22" spans="1:15" ht="19.5" customHeight="1">
      <c r="A22" s="6">
        <v>15</v>
      </c>
      <c r="B22" s="15" t="s">
        <v>42</v>
      </c>
      <c r="C22" s="16" t="s">
        <v>40</v>
      </c>
      <c r="D22" s="17" t="s">
        <v>43</v>
      </c>
      <c r="E22" s="18" t="s">
        <v>22</v>
      </c>
      <c r="F22" s="67">
        <v>5</v>
      </c>
      <c r="G22" s="68">
        <v>5</v>
      </c>
      <c r="H22" s="68"/>
      <c r="I22" s="68"/>
      <c r="J22" s="68"/>
      <c r="K22" s="68">
        <v>6</v>
      </c>
      <c r="L22" s="61"/>
      <c r="M22" s="59">
        <f t="shared" si="0"/>
        <v>5.4285714285714288</v>
      </c>
      <c r="N22" s="61"/>
      <c r="O22" s="86">
        <f t="shared" si="1"/>
        <v>5.4285714285714288</v>
      </c>
    </row>
    <row r="23" spans="1:15" s="95" customFormat="1" ht="19.5" customHeight="1">
      <c r="A23" s="6">
        <v>16</v>
      </c>
      <c r="B23" s="7" t="s">
        <v>45</v>
      </c>
      <c r="C23" s="8" t="s">
        <v>46</v>
      </c>
      <c r="D23" s="9" t="s">
        <v>47</v>
      </c>
      <c r="E23" s="10" t="s">
        <v>48</v>
      </c>
      <c r="F23" s="100">
        <v>5</v>
      </c>
      <c r="G23" s="93"/>
      <c r="H23" s="93"/>
      <c r="I23" s="93"/>
      <c r="J23" s="93"/>
      <c r="K23" s="93"/>
      <c r="L23" s="94"/>
      <c r="M23" s="106">
        <f t="shared" si="0"/>
        <v>1.4285714285714286</v>
      </c>
      <c r="N23" s="94"/>
      <c r="O23" s="107" t="s">
        <v>173</v>
      </c>
    </row>
    <row r="24" spans="1:15" ht="19.5" customHeight="1">
      <c r="A24" s="6">
        <v>17</v>
      </c>
      <c r="B24" s="15" t="s">
        <v>36</v>
      </c>
      <c r="C24" s="16" t="s">
        <v>46</v>
      </c>
      <c r="D24" s="17" t="s">
        <v>49</v>
      </c>
      <c r="E24" s="18" t="s">
        <v>44</v>
      </c>
      <c r="F24" s="67">
        <v>5</v>
      </c>
      <c r="G24" s="68">
        <v>6</v>
      </c>
      <c r="H24" s="68"/>
      <c r="I24" s="68"/>
      <c r="J24" s="68"/>
      <c r="K24" s="68">
        <v>6</v>
      </c>
      <c r="L24" s="61"/>
      <c r="M24" s="59">
        <f t="shared" si="0"/>
        <v>5.7142857142857144</v>
      </c>
      <c r="N24" s="61"/>
      <c r="O24" s="86">
        <f t="shared" si="1"/>
        <v>5.7142857142857144</v>
      </c>
    </row>
    <row r="25" spans="1:15" ht="19.5" customHeight="1">
      <c r="A25" s="6">
        <v>18</v>
      </c>
      <c r="B25" s="15" t="s">
        <v>50</v>
      </c>
      <c r="C25" s="16" t="s">
        <v>46</v>
      </c>
      <c r="D25" s="19">
        <v>36739</v>
      </c>
      <c r="E25" s="18" t="s">
        <v>51</v>
      </c>
      <c r="F25" s="72">
        <v>5</v>
      </c>
      <c r="G25" s="68">
        <v>6</v>
      </c>
      <c r="H25" s="68"/>
      <c r="I25" s="68"/>
      <c r="J25" s="68"/>
      <c r="K25" s="68">
        <v>7</v>
      </c>
      <c r="L25" s="61"/>
      <c r="M25" s="59">
        <f t="shared" si="0"/>
        <v>6.1428571428571432</v>
      </c>
      <c r="N25" s="61"/>
      <c r="O25" s="86">
        <f t="shared" si="1"/>
        <v>6.1428571428571432</v>
      </c>
    </row>
    <row r="26" spans="1:15" ht="19.5" customHeight="1">
      <c r="A26" s="6">
        <v>19</v>
      </c>
      <c r="B26" s="15" t="s">
        <v>53</v>
      </c>
      <c r="C26" s="16" t="s">
        <v>54</v>
      </c>
      <c r="D26" s="17" t="s">
        <v>55</v>
      </c>
      <c r="E26" s="18" t="s">
        <v>56</v>
      </c>
      <c r="F26" s="67">
        <v>6</v>
      </c>
      <c r="G26" s="68">
        <v>6</v>
      </c>
      <c r="H26" s="68"/>
      <c r="I26" s="68"/>
      <c r="J26" s="68"/>
      <c r="K26" s="68">
        <v>7</v>
      </c>
      <c r="L26" s="61"/>
      <c r="M26" s="59">
        <f t="shared" si="0"/>
        <v>6.4285714285714288</v>
      </c>
      <c r="N26" s="61"/>
      <c r="O26" s="86">
        <f t="shared" si="1"/>
        <v>6.4285714285714288</v>
      </c>
    </row>
    <row r="27" spans="1:15" s="95" customFormat="1" ht="19.5" customHeight="1">
      <c r="A27" s="6">
        <v>20</v>
      </c>
      <c r="B27" s="96" t="s">
        <v>57</v>
      </c>
      <c r="C27" s="97" t="s">
        <v>58</v>
      </c>
      <c r="D27" s="98" t="s">
        <v>59</v>
      </c>
      <c r="E27" s="99" t="s">
        <v>60</v>
      </c>
      <c r="F27" s="100">
        <v>6</v>
      </c>
      <c r="G27" s="93"/>
      <c r="H27" s="93"/>
      <c r="I27" s="93"/>
      <c r="J27" s="93"/>
      <c r="K27" s="93"/>
      <c r="L27" s="94"/>
      <c r="M27" s="106">
        <f t="shared" si="0"/>
        <v>1.7142857142857142</v>
      </c>
      <c r="N27" s="94"/>
      <c r="O27" s="107" t="s">
        <v>173</v>
      </c>
    </row>
    <row r="28" spans="1:15" ht="19.5" customHeight="1">
      <c r="A28" s="6">
        <v>21</v>
      </c>
      <c r="B28" s="15" t="s">
        <v>17</v>
      </c>
      <c r="C28" s="16" t="s">
        <v>61</v>
      </c>
      <c r="D28" s="17" t="s">
        <v>62</v>
      </c>
      <c r="E28" s="18" t="s">
        <v>63</v>
      </c>
      <c r="F28" s="67">
        <v>5</v>
      </c>
      <c r="G28" s="68">
        <v>6</v>
      </c>
      <c r="H28" s="68"/>
      <c r="I28" s="68"/>
      <c r="J28" s="68"/>
      <c r="K28" s="68">
        <v>6</v>
      </c>
      <c r="L28" s="61"/>
      <c r="M28" s="59">
        <f t="shared" si="0"/>
        <v>5.7142857142857144</v>
      </c>
      <c r="N28" s="61"/>
      <c r="O28" s="86">
        <f t="shared" si="1"/>
        <v>5.7142857142857144</v>
      </c>
    </row>
    <row r="29" spans="1:15" ht="19.5" customHeight="1">
      <c r="A29" s="6">
        <v>22</v>
      </c>
      <c r="B29" s="33" t="s">
        <v>64</v>
      </c>
      <c r="C29" s="34" t="s">
        <v>65</v>
      </c>
      <c r="D29" s="35">
        <v>36923</v>
      </c>
      <c r="E29" s="36" t="s">
        <v>66</v>
      </c>
      <c r="F29" s="67">
        <v>6</v>
      </c>
      <c r="G29" s="68">
        <v>6</v>
      </c>
      <c r="H29" s="68"/>
      <c r="I29" s="68"/>
      <c r="J29" s="68"/>
      <c r="K29" s="68">
        <v>5</v>
      </c>
      <c r="L29" s="61"/>
      <c r="M29" s="59">
        <f t="shared" si="0"/>
        <v>5.5714285714285712</v>
      </c>
      <c r="N29" s="61"/>
      <c r="O29" s="86">
        <f t="shared" si="1"/>
        <v>5.5714285714285712</v>
      </c>
    </row>
    <row r="30" spans="1:15" ht="19.5" customHeight="1">
      <c r="A30" s="6">
        <v>23</v>
      </c>
      <c r="B30" s="15" t="s">
        <v>21</v>
      </c>
      <c r="C30" s="16" t="s">
        <v>67</v>
      </c>
      <c r="D30" s="17" t="s">
        <v>68</v>
      </c>
      <c r="E30" s="18" t="s">
        <v>69</v>
      </c>
      <c r="F30" s="67">
        <v>6</v>
      </c>
      <c r="G30" s="68">
        <v>6</v>
      </c>
      <c r="H30" s="68"/>
      <c r="I30" s="68"/>
      <c r="J30" s="68"/>
      <c r="K30" s="68">
        <v>7</v>
      </c>
      <c r="L30" s="61"/>
      <c r="M30" s="59">
        <f t="shared" si="0"/>
        <v>6.4285714285714288</v>
      </c>
      <c r="N30" s="61"/>
      <c r="O30" s="86">
        <f t="shared" si="1"/>
        <v>6.4285714285714288</v>
      </c>
    </row>
    <row r="31" spans="1:15" ht="19.5" customHeight="1">
      <c r="A31" s="6">
        <v>24</v>
      </c>
      <c r="B31" s="15" t="s">
        <v>150</v>
      </c>
      <c r="C31" s="16" t="s">
        <v>67</v>
      </c>
      <c r="D31" s="17" t="s">
        <v>151</v>
      </c>
      <c r="E31" s="18" t="s">
        <v>39</v>
      </c>
      <c r="F31" s="67">
        <v>6</v>
      </c>
      <c r="G31" s="68">
        <v>6</v>
      </c>
      <c r="H31" s="68"/>
      <c r="I31" s="68"/>
      <c r="J31" s="68"/>
      <c r="K31" s="68">
        <v>6</v>
      </c>
      <c r="L31" s="61"/>
      <c r="M31" s="59">
        <f t="shared" si="0"/>
        <v>6</v>
      </c>
      <c r="N31" s="61"/>
      <c r="O31" s="86">
        <f t="shared" si="1"/>
        <v>6</v>
      </c>
    </row>
    <row r="32" spans="1:15" ht="19.5" customHeight="1">
      <c r="A32" s="6">
        <v>25</v>
      </c>
      <c r="B32" s="37" t="s">
        <v>70</v>
      </c>
      <c r="C32" s="38" t="s">
        <v>71</v>
      </c>
      <c r="D32" s="39">
        <v>37014</v>
      </c>
      <c r="E32" s="40" t="s">
        <v>72</v>
      </c>
      <c r="F32" s="67">
        <v>7</v>
      </c>
      <c r="G32" s="68">
        <v>8</v>
      </c>
      <c r="H32" s="68"/>
      <c r="I32" s="68"/>
      <c r="J32" s="68"/>
      <c r="K32" s="68">
        <v>8</v>
      </c>
      <c r="L32" s="61"/>
      <c r="M32" s="59">
        <f t="shared" si="0"/>
        <v>7.7142857142857144</v>
      </c>
      <c r="N32" s="61"/>
      <c r="O32" s="86">
        <f t="shared" si="1"/>
        <v>7.7142857142857144</v>
      </c>
    </row>
    <row r="33" spans="1:15" ht="19.5" customHeight="1">
      <c r="A33" s="6">
        <v>26</v>
      </c>
      <c r="B33" s="15" t="s">
        <v>17</v>
      </c>
      <c r="C33" s="16" t="s">
        <v>73</v>
      </c>
      <c r="D33" s="17" t="s">
        <v>74</v>
      </c>
      <c r="E33" s="18" t="s">
        <v>56</v>
      </c>
      <c r="F33" s="73">
        <v>5</v>
      </c>
      <c r="G33" s="68">
        <v>6</v>
      </c>
      <c r="H33" s="68"/>
      <c r="I33" s="68"/>
      <c r="J33" s="68"/>
      <c r="K33" s="68">
        <v>6</v>
      </c>
      <c r="L33" s="61"/>
      <c r="M33" s="59">
        <f t="shared" si="0"/>
        <v>5.7142857142857144</v>
      </c>
      <c r="N33" s="61"/>
      <c r="O33" s="86">
        <f t="shared" si="1"/>
        <v>5.7142857142857144</v>
      </c>
    </row>
    <row r="34" spans="1:15" ht="19.5" customHeight="1">
      <c r="A34" s="6">
        <v>27</v>
      </c>
      <c r="B34" s="15" t="s">
        <v>17</v>
      </c>
      <c r="C34" s="16" t="s">
        <v>73</v>
      </c>
      <c r="D34" s="17" t="s">
        <v>75</v>
      </c>
      <c r="E34" s="18" t="s">
        <v>52</v>
      </c>
      <c r="F34" s="71">
        <v>5</v>
      </c>
      <c r="G34" s="68">
        <v>6</v>
      </c>
      <c r="H34" s="68"/>
      <c r="I34" s="68"/>
      <c r="J34" s="68"/>
      <c r="K34" s="68">
        <v>7</v>
      </c>
      <c r="L34" s="61"/>
      <c r="M34" s="59">
        <f t="shared" si="0"/>
        <v>6.1428571428571432</v>
      </c>
      <c r="N34" s="61"/>
      <c r="O34" s="86">
        <f t="shared" si="1"/>
        <v>6.1428571428571432</v>
      </c>
    </row>
    <row r="35" spans="1:15" ht="19.5" customHeight="1">
      <c r="A35" s="6">
        <v>28</v>
      </c>
      <c r="B35" s="15" t="s">
        <v>76</v>
      </c>
      <c r="C35" s="16" t="s">
        <v>77</v>
      </c>
      <c r="D35" s="17" t="s">
        <v>78</v>
      </c>
      <c r="E35" s="18" t="s">
        <v>63</v>
      </c>
      <c r="F35" s="67">
        <v>7</v>
      </c>
      <c r="G35" s="68">
        <v>8</v>
      </c>
      <c r="H35" s="68"/>
      <c r="I35" s="68"/>
      <c r="J35" s="68"/>
      <c r="K35" s="68">
        <v>7</v>
      </c>
      <c r="L35" s="61"/>
      <c r="M35" s="59">
        <f t="shared" si="0"/>
        <v>7.2857142857142856</v>
      </c>
      <c r="N35" s="61"/>
      <c r="O35" s="86">
        <f t="shared" si="1"/>
        <v>7.2857142857142856</v>
      </c>
    </row>
    <row r="36" spans="1:15" ht="19.5" customHeight="1">
      <c r="A36" s="6">
        <v>29</v>
      </c>
      <c r="B36" s="15" t="s">
        <v>119</v>
      </c>
      <c r="C36" s="16" t="s">
        <v>120</v>
      </c>
      <c r="D36" s="17" t="s">
        <v>121</v>
      </c>
      <c r="E36" s="18" t="s">
        <v>122</v>
      </c>
      <c r="F36" s="67">
        <v>5</v>
      </c>
      <c r="G36" s="68">
        <v>6</v>
      </c>
      <c r="H36" s="68"/>
      <c r="I36" s="68"/>
      <c r="J36" s="68"/>
      <c r="K36" s="68">
        <v>5</v>
      </c>
      <c r="L36" s="61"/>
      <c r="M36" s="59">
        <f t="shared" si="0"/>
        <v>5.2857142857142856</v>
      </c>
      <c r="N36" s="61"/>
      <c r="O36" s="86">
        <f t="shared" si="1"/>
        <v>5.2857142857142856</v>
      </c>
    </row>
    <row r="37" spans="1:15" ht="19.5" customHeight="1">
      <c r="A37" s="6">
        <v>30</v>
      </c>
      <c r="B37" s="41" t="s">
        <v>79</v>
      </c>
      <c r="C37" s="42" t="s">
        <v>80</v>
      </c>
      <c r="D37" s="43" t="s">
        <v>81</v>
      </c>
      <c r="E37" s="44" t="s">
        <v>82</v>
      </c>
      <c r="F37" s="67">
        <v>5</v>
      </c>
      <c r="G37" s="68">
        <v>6</v>
      </c>
      <c r="H37" s="68"/>
      <c r="I37" s="68"/>
      <c r="J37" s="68"/>
      <c r="K37" s="68">
        <v>7</v>
      </c>
      <c r="L37" s="61"/>
      <c r="M37" s="59">
        <f t="shared" si="0"/>
        <v>6.1428571428571432</v>
      </c>
      <c r="N37" s="61"/>
      <c r="O37" s="86">
        <f t="shared" si="1"/>
        <v>6.1428571428571432</v>
      </c>
    </row>
    <row r="38" spans="1:15" ht="19.5" customHeight="1">
      <c r="A38" s="6">
        <v>31</v>
      </c>
      <c r="B38" s="20" t="s">
        <v>83</v>
      </c>
      <c r="C38" s="21" t="s">
        <v>80</v>
      </c>
      <c r="D38" s="22" t="s">
        <v>84</v>
      </c>
      <c r="E38" s="23" t="s">
        <v>85</v>
      </c>
      <c r="F38" s="67">
        <v>6</v>
      </c>
      <c r="G38" s="68">
        <v>7</v>
      </c>
      <c r="H38" s="68"/>
      <c r="I38" s="68"/>
      <c r="J38" s="68"/>
      <c r="K38" s="68">
        <v>7</v>
      </c>
      <c r="L38" s="61"/>
      <c r="M38" s="59">
        <f t="shared" si="0"/>
        <v>6.7142857142857144</v>
      </c>
      <c r="N38" s="61"/>
      <c r="O38" s="86">
        <f t="shared" si="1"/>
        <v>6.7142857142857144</v>
      </c>
    </row>
    <row r="39" spans="1:15" ht="19.5" customHeight="1">
      <c r="A39" s="6">
        <v>32</v>
      </c>
      <c r="B39" s="41" t="s">
        <v>4</v>
      </c>
      <c r="C39" s="42" t="s">
        <v>86</v>
      </c>
      <c r="D39" s="45">
        <v>37231</v>
      </c>
      <c r="E39" s="44" t="s">
        <v>87</v>
      </c>
      <c r="F39" s="69">
        <v>6</v>
      </c>
      <c r="G39" s="68">
        <v>6</v>
      </c>
      <c r="H39" s="68"/>
      <c r="I39" s="68"/>
      <c r="J39" s="68"/>
      <c r="K39" s="68">
        <v>7</v>
      </c>
      <c r="L39" s="61"/>
      <c r="M39" s="59">
        <f t="shared" si="0"/>
        <v>6.4285714285714288</v>
      </c>
      <c r="N39" s="61"/>
      <c r="O39" s="86">
        <f t="shared" si="1"/>
        <v>6.4285714285714288</v>
      </c>
    </row>
    <row r="40" spans="1:15" ht="19.5" customHeight="1">
      <c r="A40" s="6">
        <v>33</v>
      </c>
      <c r="B40" s="15" t="s">
        <v>36</v>
      </c>
      <c r="C40" s="16" t="s">
        <v>88</v>
      </c>
      <c r="D40" s="17" t="s">
        <v>89</v>
      </c>
      <c r="E40" s="18" t="s">
        <v>22</v>
      </c>
      <c r="F40" s="67">
        <v>6</v>
      </c>
      <c r="G40" s="68">
        <v>6</v>
      </c>
      <c r="H40" s="68"/>
      <c r="I40" s="68"/>
      <c r="J40" s="68"/>
      <c r="K40" s="68">
        <v>6</v>
      </c>
      <c r="L40" s="61"/>
      <c r="M40" s="59">
        <f t="shared" si="0"/>
        <v>6</v>
      </c>
      <c r="N40" s="61"/>
      <c r="O40" s="86">
        <f t="shared" si="1"/>
        <v>6</v>
      </c>
    </row>
    <row r="41" spans="1:15" ht="19.5" customHeight="1">
      <c r="A41" s="6">
        <v>34</v>
      </c>
      <c r="B41" s="15" t="s">
        <v>94</v>
      </c>
      <c r="C41" s="16" t="s">
        <v>152</v>
      </c>
      <c r="D41" s="17" t="s">
        <v>95</v>
      </c>
      <c r="E41" s="18" t="s">
        <v>44</v>
      </c>
      <c r="F41" s="74">
        <v>5</v>
      </c>
      <c r="G41" s="68">
        <v>6</v>
      </c>
      <c r="H41" s="68"/>
      <c r="I41" s="68"/>
      <c r="J41" s="68"/>
      <c r="K41" s="68">
        <v>6</v>
      </c>
      <c r="L41" s="61"/>
      <c r="M41" s="59">
        <f t="shared" si="0"/>
        <v>5.7142857142857144</v>
      </c>
      <c r="N41" s="61"/>
      <c r="O41" s="86">
        <f t="shared" si="1"/>
        <v>5.7142857142857144</v>
      </c>
    </row>
    <row r="42" spans="1:15" s="95" customFormat="1" ht="19.5" customHeight="1">
      <c r="A42" s="6">
        <v>35</v>
      </c>
      <c r="B42" s="101" t="s">
        <v>91</v>
      </c>
      <c r="C42" s="102" t="s">
        <v>90</v>
      </c>
      <c r="D42" s="103" t="s">
        <v>92</v>
      </c>
      <c r="E42" s="104" t="s">
        <v>93</v>
      </c>
      <c r="F42" s="92">
        <v>6</v>
      </c>
      <c r="G42" s="93"/>
      <c r="H42" s="93"/>
      <c r="I42" s="93"/>
      <c r="J42" s="93"/>
      <c r="K42" s="93"/>
      <c r="L42" s="94"/>
      <c r="M42" s="106">
        <f t="shared" si="0"/>
        <v>1.7142857142857142</v>
      </c>
      <c r="N42" s="94"/>
      <c r="O42" s="107" t="s">
        <v>173</v>
      </c>
    </row>
    <row r="43" spans="1:15" ht="19.5" customHeight="1">
      <c r="A43" s="6">
        <v>36</v>
      </c>
      <c r="B43" s="46" t="s">
        <v>96</v>
      </c>
      <c r="C43" s="47" t="s">
        <v>97</v>
      </c>
      <c r="D43" s="48" t="s">
        <v>98</v>
      </c>
      <c r="E43" s="49" t="s">
        <v>99</v>
      </c>
      <c r="F43" s="75">
        <v>5</v>
      </c>
      <c r="G43" s="68">
        <v>6</v>
      </c>
      <c r="H43" s="68"/>
      <c r="I43" s="68"/>
      <c r="J43" s="68"/>
      <c r="K43" s="68">
        <v>7</v>
      </c>
      <c r="L43" s="61"/>
      <c r="M43" s="59">
        <f t="shared" si="0"/>
        <v>6.1428571428571432</v>
      </c>
      <c r="N43" s="61"/>
      <c r="O43" s="86">
        <f t="shared" si="1"/>
        <v>6.1428571428571432</v>
      </c>
    </row>
    <row r="44" spans="1:15" ht="19.5" customHeight="1">
      <c r="A44" s="6">
        <v>37</v>
      </c>
      <c r="B44" s="15" t="s">
        <v>13</v>
      </c>
      <c r="C44" s="16" t="s">
        <v>97</v>
      </c>
      <c r="D44" s="17" t="s">
        <v>153</v>
      </c>
      <c r="E44" s="18" t="s">
        <v>48</v>
      </c>
      <c r="F44" s="67">
        <v>6</v>
      </c>
      <c r="G44" s="68">
        <v>6</v>
      </c>
      <c r="H44" s="68"/>
      <c r="I44" s="68"/>
      <c r="J44" s="68"/>
      <c r="K44" s="68">
        <v>5</v>
      </c>
      <c r="L44" s="61"/>
      <c r="M44" s="59">
        <f t="shared" si="0"/>
        <v>5.5714285714285712</v>
      </c>
      <c r="N44" s="61"/>
      <c r="O44" s="86">
        <f t="shared" si="1"/>
        <v>5.5714285714285712</v>
      </c>
    </row>
    <row r="45" spans="1:15" ht="19.5" customHeight="1">
      <c r="A45" s="6">
        <v>38</v>
      </c>
      <c r="B45" s="20" t="s">
        <v>100</v>
      </c>
      <c r="C45" s="21" t="s">
        <v>101</v>
      </c>
      <c r="D45" s="50">
        <v>37014</v>
      </c>
      <c r="E45" s="23" t="s">
        <v>102</v>
      </c>
      <c r="F45" s="67">
        <v>6</v>
      </c>
      <c r="G45" s="68">
        <v>6</v>
      </c>
      <c r="H45" s="68"/>
      <c r="I45" s="68"/>
      <c r="J45" s="68"/>
      <c r="K45" s="68">
        <v>6</v>
      </c>
      <c r="L45" s="61"/>
      <c r="M45" s="59">
        <f t="shared" si="0"/>
        <v>6</v>
      </c>
      <c r="N45" s="61"/>
      <c r="O45" s="86">
        <f t="shared" si="1"/>
        <v>6</v>
      </c>
    </row>
    <row r="46" spans="1:15" s="95" customFormat="1" ht="19.5" customHeight="1">
      <c r="A46" s="6">
        <v>39</v>
      </c>
      <c r="B46" s="96" t="s">
        <v>21</v>
      </c>
      <c r="C46" s="97" t="s">
        <v>103</v>
      </c>
      <c r="D46" s="98" t="s">
        <v>104</v>
      </c>
      <c r="E46" s="99" t="s">
        <v>44</v>
      </c>
      <c r="F46" s="105">
        <v>5</v>
      </c>
      <c r="G46" s="93"/>
      <c r="H46" s="93"/>
      <c r="I46" s="93"/>
      <c r="J46" s="93"/>
      <c r="K46" s="93"/>
      <c r="L46" s="94"/>
      <c r="M46" s="106">
        <f t="shared" si="0"/>
        <v>1.4285714285714286</v>
      </c>
      <c r="N46" s="94"/>
      <c r="O46" s="107" t="s">
        <v>173</v>
      </c>
    </row>
    <row r="47" spans="1:15" ht="19.5" customHeight="1">
      <c r="A47" s="6">
        <v>40</v>
      </c>
      <c r="B47" s="15" t="s">
        <v>13</v>
      </c>
      <c r="C47" s="16" t="s">
        <v>105</v>
      </c>
      <c r="D47" s="17" t="s">
        <v>106</v>
      </c>
      <c r="E47" s="18" t="s">
        <v>22</v>
      </c>
      <c r="F47" s="67">
        <v>5</v>
      </c>
      <c r="G47" s="68">
        <v>5</v>
      </c>
      <c r="H47" s="68"/>
      <c r="I47" s="68"/>
      <c r="J47" s="68"/>
      <c r="K47" s="68">
        <v>6</v>
      </c>
      <c r="L47" s="61"/>
      <c r="M47" s="59">
        <f t="shared" si="0"/>
        <v>5.4285714285714288</v>
      </c>
      <c r="N47" s="61"/>
      <c r="O47" s="86">
        <f t="shared" si="1"/>
        <v>5.4285714285714288</v>
      </c>
    </row>
    <row r="48" spans="1:15" ht="19.5" customHeight="1">
      <c r="A48" s="6">
        <v>41</v>
      </c>
      <c r="B48" s="28" t="s">
        <v>107</v>
      </c>
      <c r="C48" s="29" t="s">
        <v>108</v>
      </c>
      <c r="D48" s="32">
        <v>37175</v>
      </c>
      <c r="E48" s="31" t="s">
        <v>109</v>
      </c>
      <c r="F48" s="76">
        <v>5</v>
      </c>
      <c r="G48" s="68">
        <v>6</v>
      </c>
      <c r="H48" s="68"/>
      <c r="I48" s="68"/>
      <c r="J48" s="68"/>
      <c r="K48" s="68">
        <v>7</v>
      </c>
      <c r="L48" s="61"/>
      <c r="M48" s="59">
        <f t="shared" si="0"/>
        <v>6.1428571428571432</v>
      </c>
      <c r="N48" s="61"/>
      <c r="O48" s="86">
        <f t="shared" si="1"/>
        <v>6.1428571428571432</v>
      </c>
    </row>
    <row r="49" spans="1:15" ht="19.5" customHeight="1">
      <c r="A49" s="6">
        <v>42</v>
      </c>
      <c r="B49" s="15" t="s">
        <v>27</v>
      </c>
      <c r="C49" s="16" t="s">
        <v>123</v>
      </c>
      <c r="D49" s="17" t="s">
        <v>124</v>
      </c>
      <c r="E49" s="18" t="s">
        <v>125</v>
      </c>
      <c r="F49" s="70">
        <v>7</v>
      </c>
      <c r="G49" s="68">
        <v>7</v>
      </c>
      <c r="H49" s="68"/>
      <c r="I49" s="68"/>
      <c r="J49" s="68"/>
      <c r="K49" s="68">
        <v>8</v>
      </c>
      <c r="L49" s="61"/>
      <c r="M49" s="59">
        <f t="shared" si="0"/>
        <v>7.4285714285714288</v>
      </c>
      <c r="N49" s="61"/>
      <c r="O49" s="86">
        <f t="shared" si="1"/>
        <v>7.4285714285714288</v>
      </c>
    </row>
    <row r="50" spans="1:15" ht="19.5" customHeight="1">
      <c r="A50" s="6">
        <v>43</v>
      </c>
      <c r="B50" s="37" t="s">
        <v>110</v>
      </c>
      <c r="C50" s="38" t="s">
        <v>111</v>
      </c>
      <c r="D50" s="51" t="s">
        <v>112</v>
      </c>
      <c r="E50" s="40" t="s">
        <v>28</v>
      </c>
      <c r="F50" s="67">
        <v>7</v>
      </c>
      <c r="G50" s="68">
        <v>7</v>
      </c>
      <c r="H50" s="68"/>
      <c r="I50" s="68"/>
      <c r="J50" s="68"/>
      <c r="K50" s="68">
        <v>7</v>
      </c>
      <c r="L50" s="61"/>
      <c r="M50" s="59">
        <f t="shared" si="0"/>
        <v>7</v>
      </c>
      <c r="N50" s="61"/>
      <c r="O50" s="86">
        <f t="shared" si="1"/>
        <v>7</v>
      </c>
    </row>
    <row r="51" spans="1:15" ht="19.5" customHeight="1">
      <c r="A51" s="6">
        <v>44</v>
      </c>
      <c r="B51" s="15" t="s">
        <v>113</v>
      </c>
      <c r="C51" s="16" t="s">
        <v>114</v>
      </c>
      <c r="D51" s="17" t="s">
        <v>115</v>
      </c>
      <c r="E51" s="18" t="s">
        <v>56</v>
      </c>
      <c r="F51" s="67">
        <v>5</v>
      </c>
      <c r="G51" s="68">
        <v>6</v>
      </c>
      <c r="H51" s="68"/>
      <c r="I51" s="68"/>
      <c r="J51" s="68"/>
      <c r="K51" s="68">
        <v>5</v>
      </c>
      <c r="L51" s="61"/>
      <c r="M51" s="59">
        <f t="shared" si="0"/>
        <v>5.2857142857142856</v>
      </c>
      <c r="N51" s="61"/>
      <c r="O51" s="86">
        <f t="shared" si="1"/>
        <v>5.2857142857142856</v>
      </c>
    </row>
    <row r="52" spans="1:15" ht="19.5" customHeight="1">
      <c r="A52" s="6">
        <v>45</v>
      </c>
      <c r="B52" s="15" t="s">
        <v>117</v>
      </c>
      <c r="C52" s="16" t="s">
        <v>116</v>
      </c>
      <c r="D52" s="17" t="s">
        <v>118</v>
      </c>
      <c r="E52" s="18" t="s">
        <v>44</v>
      </c>
      <c r="F52" s="72">
        <v>6</v>
      </c>
      <c r="G52" s="68">
        <v>6</v>
      </c>
      <c r="H52" s="68"/>
      <c r="I52" s="68"/>
      <c r="J52" s="68"/>
      <c r="K52" s="68">
        <v>7</v>
      </c>
      <c r="L52" s="61"/>
      <c r="M52" s="59">
        <f t="shared" si="0"/>
        <v>6.4285714285714288</v>
      </c>
      <c r="N52" s="61"/>
      <c r="O52" s="86">
        <f t="shared" si="1"/>
        <v>6.4285714285714288</v>
      </c>
    </row>
    <row r="53" spans="1:15" ht="19.5" customHeight="1">
      <c r="A53" s="6">
        <v>46</v>
      </c>
      <c r="B53" s="15" t="s">
        <v>158</v>
      </c>
      <c r="C53" s="16" t="s">
        <v>159</v>
      </c>
      <c r="D53" s="17"/>
      <c r="E53" s="18"/>
      <c r="F53" s="67">
        <v>6</v>
      </c>
      <c r="G53" s="77">
        <v>6</v>
      </c>
      <c r="H53" s="68"/>
      <c r="I53" s="68"/>
      <c r="J53" s="68"/>
      <c r="K53" s="77">
        <v>7</v>
      </c>
      <c r="L53" s="61"/>
      <c r="M53" s="59">
        <f t="shared" si="0"/>
        <v>6.4285714285714288</v>
      </c>
      <c r="N53" s="61"/>
      <c r="O53" s="86">
        <f t="shared" si="1"/>
        <v>6.4285714285714288</v>
      </c>
    </row>
    <row r="54" spans="1:15" ht="15.75">
      <c r="A54" s="6">
        <v>47</v>
      </c>
      <c r="B54" s="64" t="s">
        <v>160</v>
      </c>
      <c r="C54" s="65" t="s">
        <v>161</v>
      </c>
      <c r="D54" s="1"/>
      <c r="E54" s="63"/>
      <c r="F54" s="67">
        <v>6</v>
      </c>
      <c r="G54" s="77">
        <v>5</v>
      </c>
      <c r="H54" s="68"/>
      <c r="I54" s="68"/>
      <c r="J54" s="68"/>
      <c r="K54" s="77">
        <v>6</v>
      </c>
      <c r="L54" s="61"/>
      <c r="M54" s="59">
        <f t="shared" si="0"/>
        <v>5.7142857142857144</v>
      </c>
      <c r="N54" s="61"/>
      <c r="O54" s="86">
        <f t="shared" si="1"/>
        <v>5.7142857142857144</v>
      </c>
    </row>
    <row r="55" spans="1:15" ht="15.75">
      <c r="A55" s="6">
        <v>48</v>
      </c>
      <c r="B55" s="64" t="s">
        <v>53</v>
      </c>
      <c r="C55" s="65" t="s">
        <v>162</v>
      </c>
      <c r="D55" s="1"/>
      <c r="E55" s="63"/>
      <c r="F55" s="67">
        <v>6</v>
      </c>
      <c r="G55" s="77">
        <v>6</v>
      </c>
      <c r="H55" s="68"/>
      <c r="I55" s="68"/>
      <c r="J55" s="68"/>
      <c r="K55" s="77">
        <v>6</v>
      </c>
      <c r="L55" s="61"/>
      <c r="M55" s="59">
        <f t="shared" si="0"/>
        <v>6</v>
      </c>
      <c r="N55" s="61"/>
      <c r="O55" s="86">
        <f t="shared" si="1"/>
        <v>6</v>
      </c>
    </row>
    <row r="56" spans="1:15" ht="15.75">
      <c r="A56" s="6">
        <v>49</v>
      </c>
      <c r="B56" s="3" t="s">
        <v>235</v>
      </c>
      <c r="C56" s="3" t="s">
        <v>236</v>
      </c>
      <c r="D56" s="4"/>
      <c r="E56" s="3"/>
      <c r="F56" s="78">
        <v>5</v>
      </c>
      <c r="G56" s="79">
        <v>6</v>
      </c>
      <c r="K56" s="79">
        <v>5</v>
      </c>
      <c r="M56" s="60">
        <f t="shared" si="0"/>
        <v>5.2857142857142856</v>
      </c>
      <c r="O56" s="86">
        <f t="shared" si="1"/>
        <v>5.2857142857142856</v>
      </c>
    </row>
    <row r="57" spans="1:15" ht="15.75">
      <c r="A57" s="6">
        <v>50</v>
      </c>
      <c r="B57" s="95" t="s">
        <v>179</v>
      </c>
      <c r="C57" s="95" t="s">
        <v>180</v>
      </c>
      <c r="D57" s="4"/>
      <c r="E57" s="3"/>
      <c r="F57" s="78">
        <v>5</v>
      </c>
      <c r="G57" s="79">
        <v>6</v>
      </c>
      <c r="K57" s="79">
        <v>5</v>
      </c>
      <c r="M57" s="60">
        <f t="shared" si="0"/>
        <v>5.2857142857142856</v>
      </c>
      <c r="O57" s="86">
        <f t="shared" si="1"/>
        <v>5.2857142857142856</v>
      </c>
    </row>
    <row r="58" spans="1:15" ht="15.75">
      <c r="A58" s="6">
        <v>51</v>
      </c>
      <c r="B58" s="60" t="s">
        <v>193</v>
      </c>
      <c r="C58" s="60" t="s">
        <v>194</v>
      </c>
      <c r="D58" s="4"/>
      <c r="E58" s="3"/>
      <c r="F58" s="78">
        <v>6</v>
      </c>
      <c r="G58" s="79">
        <v>6</v>
      </c>
      <c r="K58" s="79">
        <v>6</v>
      </c>
      <c r="M58" s="60">
        <f t="shared" si="0"/>
        <v>6</v>
      </c>
      <c r="O58" s="86">
        <f t="shared" si="1"/>
        <v>6</v>
      </c>
    </row>
    <row r="59" spans="1:15">
      <c r="A59" s="6">
        <v>52</v>
      </c>
      <c r="B59" s="60" t="s">
        <v>269</v>
      </c>
      <c r="C59" s="60" t="s">
        <v>147</v>
      </c>
    </row>
    <row r="60" spans="1:15" ht="15.75">
      <c r="A60" s="6">
        <v>53</v>
      </c>
      <c r="B60" s="60" t="s">
        <v>21</v>
      </c>
      <c r="C60" s="60" t="s">
        <v>194</v>
      </c>
      <c r="D60" s="4"/>
      <c r="E60" s="3"/>
      <c r="F60" s="78"/>
      <c r="O60" s="157"/>
    </row>
    <row r="61" spans="1:15">
      <c r="A61" s="95"/>
      <c r="B61" s="95"/>
      <c r="C61" s="95"/>
      <c r="D61" s="4"/>
      <c r="E61" s="3"/>
      <c r="F61" s="78"/>
    </row>
    <row r="62" spans="1:15" ht="18.75">
      <c r="A62" s="676" t="s">
        <v>126</v>
      </c>
      <c r="B62" s="676"/>
      <c r="C62" s="676"/>
      <c r="D62" s="676"/>
      <c r="E62" s="676"/>
      <c r="F62" s="676"/>
      <c r="G62" s="676"/>
      <c r="H62" s="676"/>
      <c r="I62" s="676"/>
      <c r="J62" s="676"/>
      <c r="K62" s="676"/>
      <c r="L62" s="676"/>
      <c r="M62" s="676"/>
      <c r="N62" s="676"/>
      <c r="O62" s="676"/>
    </row>
    <row r="63" spans="1:15" ht="18.75">
      <c r="A63" s="676" t="s">
        <v>136</v>
      </c>
      <c r="B63" s="676"/>
      <c r="C63" s="676"/>
      <c r="D63" s="676"/>
      <c r="E63" s="676"/>
      <c r="F63" s="676"/>
      <c r="G63" s="676"/>
      <c r="H63" s="676"/>
      <c r="I63" s="676"/>
      <c r="J63" s="676"/>
      <c r="K63" s="676"/>
      <c r="L63" s="676"/>
      <c r="M63" s="676"/>
      <c r="N63" s="676"/>
      <c r="O63" s="676"/>
    </row>
    <row r="64" spans="1:15" ht="18.75">
      <c r="A64" s="676" t="s">
        <v>127</v>
      </c>
      <c r="B64" s="676"/>
      <c r="C64" s="676"/>
      <c r="D64" s="676"/>
      <c r="E64" s="676"/>
      <c r="F64" s="676"/>
      <c r="G64" s="676"/>
      <c r="H64" s="676"/>
      <c r="I64" s="676"/>
      <c r="J64" s="676"/>
      <c r="K64" s="676"/>
      <c r="L64" s="676"/>
      <c r="M64" s="676"/>
      <c r="N64" s="676"/>
      <c r="O64" s="676"/>
    </row>
    <row r="65" spans="1:15" ht="18.75">
      <c r="A65" s="677" t="s">
        <v>169</v>
      </c>
      <c r="B65" s="677"/>
      <c r="C65" s="677"/>
      <c r="D65" s="677"/>
      <c r="E65" s="677"/>
      <c r="F65" s="677"/>
      <c r="G65" s="677"/>
      <c r="H65" s="677"/>
      <c r="I65" s="677"/>
      <c r="J65" s="677"/>
      <c r="K65" s="677"/>
      <c r="L65" s="677"/>
      <c r="M65" s="677"/>
      <c r="N65" s="677"/>
      <c r="O65" s="677"/>
    </row>
    <row r="66" spans="1:15" ht="18.75">
      <c r="A66" s="678" t="s">
        <v>164</v>
      </c>
      <c r="B66" s="678"/>
      <c r="C66" s="678"/>
      <c r="D66" s="678"/>
      <c r="E66" s="678"/>
      <c r="F66" s="678"/>
      <c r="G66" s="678"/>
      <c r="H66" s="678"/>
      <c r="I66" s="678"/>
      <c r="J66" s="678"/>
      <c r="K66" s="678"/>
      <c r="L66" s="678"/>
      <c r="M66" s="678"/>
      <c r="N66" s="678"/>
      <c r="O66" s="678"/>
    </row>
    <row r="67" spans="1:15" ht="15.75">
      <c r="A67" s="679" t="s">
        <v>128</v>
      </c>
      <c r="B67" s="679" t="s">
        <v>129</v>
      </c>
      <c r="C67" s="679"/>
      <c r="D67" s="680" t="s">
        <v>130</v>
      </c>
      <c r="E67" s="680" t="s">
        <v>131</v>
      </c>
      <c r="F67" s="681" t="s">
        <v>132</v>
      </c>
      <c r="G67" s="681"/>
      <c r="H67" s="681"/>
      <c r="I67" s="681"/>
      <c r="J67" s="681"/>
      <c r="K67" s="682" t="s">
        <v>133</v>
      </c>
      <c r="L67" s="680" t="s">
        <v>134</v>
      </c>
      <c r="M67" s="680" t="s">
        <v>135</v>
      </c>
      <c r="N67" s="680"/>
      <c r="O67" s="84" t="s">
        <v>154</v>
      </c>
    </row>
    <row r="68" spans="1:15" ht="15.75">
      <c r="A68" s="679"/>
      <c r="B68" s="679"/>
      <c r="C68" s="679"/>
      <c r="D68" s="680"/>
      <c r="E68" s="680"/>
      <c r="F68" s="681"/>
      <c r="G68" s="681"/>
      <c r="H68" s="681"/>
      <c r="I68" s="681"/>
      <c r="J68" s="681"/>
      <c r="K68" s="682"/>
      <c r="L68" s="680"/>
      <c r="M68" s="56" t="s">
        <v>133</v>
      </c>
      <c r="N68" s="56" t="s">
        <v>134</v>
      </c>
      <c r="O68" s="85">
        <v>2</v>
      </c>
    </row>
    <row r="69" spans="1:15" ht="15.75">
      <c r="A69" s="6">
        <v>1</v>
      </c>
      <c r="B69" s="11" t="s">
        <v>0</v>
      </c>
      <c r="C69" s="12" t="s">
        <v>1</v>
      </c>
      <c r="D69" s="13" t="s">
        <v>2</v>
      </c>
      <c r="E69" s="14" t="s">
        <v>3</v>
      </c>
      <c r="F69" s="67">
        <v>6</v>
      </c>
      <c r="G69" s="68">
        <v>5</v>
      </c>
      <c r="H69" s="68"/>
      <c r="I69" s="68"/>
      <c r="J69" s="68"/>
      <c r="K69" s="68">
        <v>5</v>
      </c>
      <c r="L69" s="61"/>
      <c r="M69" s="68">
        <f>(SUM(F69:G69)*2+K69*3)/7</f>
        <v>5.2857142857142856</v>
      </c>
      <c r="N69" s="61"/>
      <c r="O69" s="86">
        <f t="shared" ref="O69:O119" si="2">MAX(M69,N69)</f>
        <v>5.2857142857142856</v>
      </c>
    </row>
    <row r="70" spans="1:15" ht="15.75">
      <c r="A70" s="6">
        <v>2</v>
      </c>
      <c r="B70" s="15" t="s">
        <v>4</v>
      </c>
      <c r="C70" s="16" t="s">
        <v>5</v>
      </c>
      <c r="D70" s="17" t="s">
        <v>137</v>
      </c>
      <c r="E70" s="18" t="s">
        <v>138</v>
      </c>
      <c r="F70" s="69">
        <v>5</v>
      </c>
      <c r="G70" s="68">
        <v>6</v>
      </c>
      <c r="H70" s="68"/>
      <c r="I70" s="68"/>
      <c r="J70" s="68"/>
      <c r="K70" s="68">
        <v>7</v>
      </c>
      <c r="L70" s="61"/>
      <c r="M70" s="68">
        <f t="shared" ref="M70:M119" si="3">(SUM(F70:G70)*2+K70*3)/7</f>
        <v>6.1428571428571432</v>
      </c>
      <c r="N70" s="61"/>
      <c r="O70" s="86">
        <f t="shared" si="2"/>
        <v>6.1428571428571432</v>
      </c>
    </row>
    <row r="71" spans="1:15" ht="15.75">
      <c r="A71" s="6">
        <v>3</v>
      </c>
      <c r="B71" s="15" t="s">
        <v>6</v>
      </c>
      <c r="C71" s="16" t="s">
        <v>7</v>
      </c>
      <c r="D71" s="17" t="s">
        <v>8</v>
      </c>
      <c r="E71" s="18" t="s">
        <v>9</v>
      </c>
      <c r="F71" s="69">
        <v>5</v>
      </c>
      <c r="G71" s="68">
        <v>6</v>
      </c>
      <c r="H71" s="68"/>
      <c r="I71" s="68"/>
      <c r="J71" s="68"/>
      <c r="K71" s="68">
        <v>5</v>
      </c>
      <c r="L71" s="61"/>
      <c r="M71" s="68">
        <f t="shared" si="3"/>
        <v>5.2857142857142856</v>
      </c>
      <c r="N71" s="61"/>
      <c r="O71" s="86">
        <f t="shared" si="2"/>
        <v>5.2857142857142856</v>
      </c>
    </row>
    <row r="72" spans="1:15" ht="15.75">
      <c r="A72" s="6">
        <v>4</v>
      </c>
      <c r="B72" s="15" t="s">
        <v>10</v>
      </c>
      <c r="C72" s="16" t="s">
        <v>11</v>
      </c>
      <c r="D72" s="19">
        <v>37142</v>
      </c>
      <c r="E72" s="18" t="s">
        <v>12</v>
      </c>
      <c r="F72" s="69">
        <v>5</v>
      </c>
      <c r="G72" s="68">
        <v>6</v>
      </c>
      <c r="H72" s="68"/>
      <c r="I72" s="68"/>
      <c r="J72" s="68"/>
      <c r="K72" s="68">
        <v>7</v>
      </c>
      <c r="L72" s="61"/>
      <c r="M72" s="68">
        <f t="shared" si="3"/>
        <v>6.1428571428571432</v>
      </c>
      <c r="N72" s="61"/>
      <c r="O72" s="86">
        <f t="shared" si="2"/>
        <v>6.1428571428571432</v>
      </c>
    </row>
    <row r="73" spans="1:15" ht="15.75">
      <c r="A73" s="6">
        <v>5</v>
      </c>
      <c r="B73" s="15" t="s">
        <v>13</v>
      </c>
      <c r="C73" s="16" t="s">
        <v>14</v>
      </c>
      <c r="D73" s="17" t="s">
        <v>15</v>
      </c>
      <c r="E73" s="18" t="s">
        <v>16</v>
      </c>
      <c r="F73" s="70">
        <v>5</v>
      </c>
      <c r="G73" s="68">
        <v>5</v>
      </c>
      <c r="H73" s="68"/>
      <c r="I73" s="68"/>
      <c r="J73" s="68"/>
      <c r="K73" s="68">
        <v>6</v>
      </c>
      <c r="L73" s="61"/>
      <c r="M73" s="68">
        <f t="shared" si="3"/>
        <v>5.4285714285714288</v>
      </c>
      <c r="N73" s="61"/>
      <c r="O73" s="86">
        <f t="shared" si="2"/>
        <v>5.4285714285714288</v>
      </c>
    </row>
    <row r="74" spans="1:15" ht="15.75">
      <c r="A74" s="6">
        <v>6</v>
      </c>
      <c r="B74" s="20" t="s">
        <v>17</v>
      </c>
      <c r="C74" s="21" t="s">
        <v>18</v>
      </c>
      <c r="D74" s="22" t="s">
        <v>19</v>
      </c>
      <c r="E74" s="23" t="s">
        <v>20</v>
      </c>
      <c r="F74" s="67">
        <v>6</v>
      </c>
      <c r="G74" s="68">
        <v>5</v>
      </c>
      <c r="H74" s="68"/>
      <c r="I74" s="68"/>
      <c r="J74" s="68"/>
      <c r="K74" s="68">
        <v>6</v>
      </c>
      <c r="L74" s="61"/>
      <c r="M74" s="68">
        <f t="shared" si="3"/>
        <v>5.7142857142857144</v>
      </c>
      <c r="N74" s="61"/>
      <c r="O74" s="86">
        <f t="shared" si="2"/>
        <v>5.7142857142857144</v>
      </c>
    </row>
    <row r="75" spans="1:15" ht="15.75">
      <c r="A75" s="6">
        <v>7</v>
      </c>
      <c r="B75" s="15" t="s">
        <v>23</v>
      </c>
      <c r="C75" s="16" t="s">
        <v>24</v>
      </c>
      <c r="D75" s="19">
        <v>36929</v>
      </c>
      <c r="E75" s="18" t="s">
        <v>25</v>
      </c>
      <c r="F75" s="67">
        <v>5</v>
      </c>
      <c r="G75" s="68">
        <v>5</v>
      </c>
      <c r="H75" s="68"/>
      <c r="I75" s="68"/>
      <c r="J75" s="68"/>
      <c r="K75" s="68">
        <v>5</v>
      </c>
      <c r="L75" s="61"/>
      <c r="M75" s="68">
        <f t="shared" si="3"/>
        <v>5</v>
      </c>
      <c r="N75" s="61"/>
      <c r="O75" s="86">
        <f t="shared" si="2"/>
        <v>5</v>
      </c>
    </row>
    <row r="76" spans="1:15" ht="15.75">
      <c r="A76" s="6">
        <v>8</v>
      </c>
      <c r="B76" s="15" t="s">
        <v>139</v>
      </c>
      <c r="C76" s="16" t="s">
        <v>140</v>
      </c>
      <c r="D76" s="17" t="s">
        <v>141</v>
      </c>
      <c r="E76" s="18" t="s">
        <v>142</v>
      </c>
      <c r="F76" s="67">
        <v>5</v>
      </c>
      <c r="G76" s="68">
        <v>6</v>
      </c>
      <c r="H76" s="68"/>
      <c r="I76" s="68"/>
      <c r="J76" s="68"/>
      <c r="K76" s="68">
        <v>7</v>
      </c>
      <c r="L76" s="61"/>
      <c r="M76" s="68">
        <f t="shared" si="3"/>
        <v>6.1428571428571432</v>
      </c>
      <c r="N76" s="61"/>
      <c r="O76" s="86">
        <f t="shared" si="2"/>
        <v>6.1428571428571432</v>
      </c>
    </row>
    <row r="77" spans="1:15" ht="15.75">
      <c r="A77" s="6">
        <v>9</v>
      </c>
      <c r="B77" s="15" t="s">
        <v>143</v>
      </c>
      <c r="C77" s="16" t="s">
        <v>144</v>
      </c>
      <c r="D77" s="17" t="s">
        <v>145</v>
      </c>
      <c r="E77" s="18" t="s">
        <v>26</v>
      </c>
      <c r="F77" s="67">
        <v>7</v>
      </c>
      <c r="G77" s="68">
        <v>6</v>
      </c>
      <c r="H77" s="68"/>
      <c r="I77" s="68"/>
      <c r="J77" s="68"/>
      <c r="K77" s="68">
        <v>6</v>
      </c>
      <c r="L77" s="61"/>
      <c r="M77" s="68">
        <f t="shared" si="3"/>
        <v>6.2857142857142856</v>
      </c>
      <c r="N77" s="61"/>
      <c r="O77" s="86">
        <f t="shared" si="2"/>
        <v>6.2857142857142856</v>
      </c>
    </row>
    <row r="78" spans="1:15" ht="15.75">
      <c r="A78" s="6">
        <v>10</v>
      </c>
      <c r="B78" s="24" t="s">
        <v>29</v>
      </c>
      <c r="C78" s="25" t="s">
        <v>30</v>
      </c>
      <c r="D78" s="26">
        <v>37231</v>
      </c>
      <c r="E78" s="27" t="s">
        <v>31</v>
      </c>
      <c r="F78" s="67">
        <v>5</v>
      </c>
      <c r="G78" s="68">
        <v>5</v>
      </c>
      <c r="H78" s="68"/>
      <c r="I78" s="68"/>
      <c r="J78" s="68"/>
      <c r="K78" s="68">
        <v>6</v>
      </c>
      <c r="L78" s="61"/>
      <c r="M78" s="68">
        <f t="shared" si="3"/>
        <v>5.4285714285714288</v>
      </c>
      <c r="N78" s="61"/>
      <c r="O78" s="86">
        <f t="shared" si="2"/>
        <v>5.4285714285714288</v>
      </c>
    </row>
    <row r="79" spans="1:15" ht="15.75">
      <c r="A79" s="6">
        <v>11</v>
      </c>
      <c r="B79" s="28" t="s">
        <v>32</v>
      </c>
      <c r="C79" s="29" t="s">
        <v>33</v>
      </c>
      <c r="D79" s="30" t="s">
        <v>34</v>
      </c>
      <c r="E79" s="31" t="s">
        <v>35</v>
      </c>
      <c r="F79" s="71">
        <v>5</v>
      </c>
      <c r="G79" s="68">
        <v>6</v>
      </c>
      <c r="H79" s="68"/>
      <c r="I79" s="68"/>
      <c r="J79" s="68"/>
      <c r="K79" s="68">
        <v>5</v>
      </c>
      <c r="L79" s="61"/>
      <c r="M79" s="68">
        <f t="shared" si="3"/>
        <v>5.2857142857142856</v>
      </c>
      <c r="N79" s="61"/>
      <c r="O79" s="86">
        <f t="shared" si="2"/>
        <v>5.2857142857142856</v>
      </c>
    </row>
    <row r="80" spans="1:15" s="95" customFormat="1" ht="15.75">
      <c r="A80" s="6">
        <v>12</v>
      </c>
      <c r="B80" s="7" t="s">
        <v>36</v>
      </c>
      <c r="C80" s="8" t="s">
        <v>37</v>
      </c>
      <c r="D80" s="9">
        <v>37205</v>
      </c>
      <c r="E80" s="10" t="s">
        <v>38</v>
      </c>
      <c r="F80" s="92">
        <v>5</v>
      </c>
      <c r="G80" s="93">
        <v>5</v>
      </c>
      <c r="H80" s="93"/>
      <c r="I80" s="93"/>
      <c r="J80" s="93"/>
      <c r="K80" s="93">
        <v>4</v>
      </c>
      <c r="L80" s="94"/>
      <c r="M80" s="93"/>
      <c r="N80" s="94"/>
      <c r="O80" s="107" t="s">
        <v>173</v>
      </c>
    </row>
    <row r="81" spans="1:15" ht="15.75">
      <c r="A81" s="6">
        <v>13</v>
      </c>
      <c r="B81" s="15" t="s">
        <v>146</v>
      </c>
      <c r="C81" s="16" t="s">
        <v>147</v>
      </c>
      <c r="D81" s="17" t="s">
        <v>148</v>
      </c>
      <c r="E81" s="18" t="s">
        <v>56</v>
      </c>
      <c r="F81" s="72">
        <v>5</v>
      </c>
      <c r="G81" s="68">
        <v>5</v>
      </c>
      <c r="H81" s="68"/>
      <c r="I81" s="68"/>
      <c r="J81" s="68"/>
      <c r="K81" s="68">
        <v>4</v>
      </c>
      <c r="L81" s="61">
        <v>5</v>
      </c>
      <c r="M81" s="68"/>
      <c r="N81" s="68">
        <f>(SUM(F81:G81)*2+L81*3)/7</f>
        <v>5</v>
      </c>
      <c r="O81" s="86">
        <f t="shared" si="2"/>
        <v>5</v>
      </c>
    </row>
    <row r="82" spans="1:15" ht="15.75">
      <c r="A82" s="6">
        <v>14</v>
      </c>
      <c r="B82" s="15" t="s">
        <v>13</v>
      </c>
      <c r="C82" s="16" t="s">
        <v>40</v>
      </c>
      <c r="D82" s="17" t="s">
        <v>41</v>
      </c>
      <c r="E82" s="18" t="s">
        <v>149</v>
      </c>
      <c r="F82" s="67">
        <v>5</v>
      </c>
      <c r="G82" s="68">
        <v>5</v>
      </c>
      <c r="H82" s="68"/>
      <c r="I82" s="68"/>
      <c r="J82" s="68"/>
      <c r="K82" s="68">
        <v>6</v>
      </c>
      <c r="L82" s="61"/>
      <c r="M82" s="68">
        <f t="shared" si="3"/>
        <v>5.4285714285714288</v>
      </c>
      <c r="N82" s="61"/>
      <c r="O82" s="86">
        <f t="shared" si="2"/>
        <v>5.4285714285714288</v>
      </c>
    </row>
    <row r="83" spans="1:15" ht="15.75">
      <c r="A83" s="6">
        <v>15</v>
      </c>
      <c r="B83" s="15" t="s">
        <v>42</v>
      </c>
      <c r="C83" s="16" t="s">
        <v>40</v>
      </c>
      <c r="D83" s="17" t="s">
        <v>43</v>
      </c>
      <c r="E83" s="18" t="s">
        <v>22</v>
      </c>
      <c r="F83" s="67">
        <v>5</v>
      </c>
      <c r="G83" s="68">
        <v>6</v>
      </c>
      <c r="H83" s="68"/>
      <c r="I83" s="68"/>
      <c r="J83" s="68"/>
      <c r="K83" s="68">
        <v>6</v>
      </c>
      <c r="L83" s="61"/>
      <c r="M83" s="68">
        <f t="shared" si="3"/>
        <v>5.7142857142857144</v>
      </c>
      <c r="N83" s="61"/>
      <c r="O83" s="86">
        <f t="shared" si="2"/>
        <v>5.7142857142857144</v>
      </c>
    </row>
    <row r="84" spans="1:15" s="95" customFormat="1" ht="15.75">
      <c r="A84" s="6">
        <v>16</v>
      </c>
      <c r="B84" s="7" t="s">
        <v>45</v>
      </c>
      <c r="C84" s="8" t="s">
        <v>46</v>
      </c>
      <c r="D84" s="9" t="s">
        <v>47</v>
      </c>
      <c r="E84" s="10" t="s">
        <v>48</v>
      </c>
      <c r="F84" s="100">
        <v>5</v>
      </c>
      <c r="G84" s="93">
        <v>6</v>
      </c>
      <c r="H84" s="93"/>
      <c r="I84" s="93"/>
      <c r="J84" s="93"/>
      <c r="K84" s="93"/>
      <c r="L84" s="94"/>
      <c r="M84" s="93"/>
      <c r="N84" s="94"/>
      <c r="O84" s="107" t="s">
        <v>173</v>
      </c>
    </row>
    <row r="85" spans="1:15" ht="15.75">
      <c r="A85" s="6">
        <v>17</v>
      </c>
      <c r="B85" s="15" t="s">
        <v>36</v>
      </c>
      <c r="C85" s="16" t="s">
        <v>46</v>
      </c>
      <c r="D85" s="17" t="s">
        <v>49</v>
      </c>
      <c r="E85" s="18" t="s">
        <v>44</v>
      </c>
      <c r="F85" s="67">
        <v>6</v>
      </c>
      <c r="G85" s="68">
        <v>5</v>
      </c>
      <c r="H85" s="68"/>
      <c r="I85" s="68"/>
      <c r="J85" s="68"/>
      <c r="K85" s="68">
        <v>5</v>
      </c>
      <c r="L85" s="61"/>
      <c r="M85" s="68">
        <f t="shared" si="3"/>
        <v>5.2857142857142856</v>
      </c>
      <c r="N85" s="61"/>
      <c r="O85" s="86">
        <f t="shared" si="2"/>
        <v>5.2857142857142856</v>
      </c>
    </row>
    <row r="86" spans="1:15" ht="15.75">
      <c r="A86" s="6">
        <v>18</v>
      </c>
      <c r="B86" s="15" t="s">
        <v>50</v>
      </c>
      <c r="C86" s="16" t="s">
        <v>46</v>
      </c>
      <c r="D86" s="19">
        <v>36739</v>
      </c>
      <c r="E86" s="18" t="s">
        <v>51</v>
      </c>
      <c r="F86" s="72">
        <v>5</v>
      </c>
      <c r="G86" s="68">
        <v>5</v>
      </c>
      <c r="H86" s="68"/>
      <c r="I86" s="68"/>
      <c r="J86" s="68"/>
      <c r="K86" s="68">
        <v>6</v>
      </c>
      <c r="L86" s="61"/>
      <c r="M86" s="68">
        <f t="shared" si="3"/>
        <v>5.4285714285714288</v>
      </c>
      <c r="N86" s="61"/>
      <c r="O86" s="86">
        <f t="shared" si="2"/>
        <v>5.4285714285714288</v>
      </c>
    </row>
    <row r="87" spans="1:15" ht="15.75">
      <c r="A87" s="6">
        <v>19</v>
      </c>
      <c r="B87" s="15" t="s">
        <v>53</v>
      </c>
      <c r="C87" s="16" t="s">
        <v>54</v>
      </c>
      <c r="D87" s="17" t="s">
        <v>55</v>
      </c>
      <c r="E87" s="18" t="s">
        <v>56</v>
      </c>
      <c r="F87" s="67">
        <v>5</v>
      </c>
      <c r="G87" s="68">
        <v>5</v>
      </c>
      <c r="H87" s="68"/>
      <c r="I87" s="68"/>
      <c r="J87" s="68"/>
      <c r="K87" s="68">
        <v>6</v>
      </c>
      <c r="L87" s="61"/>
      <c r="M87" s="68">
        <f t="shared" si="3"/>
        <v>5.4285714285714288</v>
      </c>
      <c r="N87" s="61"/>
      <c r="O87" s="86">
        <f t="shared" si="2"/>
        <v>5.4285714285714288</v>
      </c>
    </row>
    <row r="88" spans="1:15" s="95" customFormat="1" ht="15.75">
      <c r="A88" s="6">
        <v>20</v>
      </c>
      <c r="B88" s="96" t="s">
        <v>57</v>
      </c>
      <c r="C88" s="97" t="s">
        <v>58</v>
      </c>
      <c r="D88" s="98" t="s">
        <v>59</v>
      </c>
      <c r="E88" s="99" t="s">
        <v>60</v>
      </c>
      <c r="F88" s="100"/>
      <c r="G88" s="93"/>
      <c r="H88" s="93"/>
      <c r="I88" s="93"/>
      <c r="J88" s="93"/>
      <c r="K88" s="93"/>
      <c r="L88" s="94"/>
      <c r="M88" s="93"/>
      <c r="N88" s="94"/>
      <c r="O88" s="107" t="s">
        <v>173</v>
      </c>
    </row>
    <row r="89" spans="1:15" ht="15.75">
      <c r="A89" s="6">
        <v>21</v>
      </c>
      <c r="B89" s="15" t="s">
        <v>17</v>
      </c>
      <c r="C89" s="16" t="s">
        <v>61</v>
      </c>
      <c r="D89" s="17" t="s">
        <v>62</v>
      </c>
      <c r="E89" s="18" t="s">
        <v>63</v>
      </c>
      <c r="F89" s="67">
        <v>5</v>
      </c>
      <c r="G89" s="68">
        <v>5</v>
      </c>
      <c r="H89" s="68"/>
      <c r="I89" s="68"/>
      <c r="J89" s="68"/>
      <c r="K89" s="68">
        <v>5</v>
      </c>
      <c r="L89" s="61"/>
      <c r="M89" s="68">
        <f t="shared" si="3"/>
        <v>5</v>
      </c>
      <c r="N89" s="61"/>
      <c r="O89" s="86">
        <f t="shared" si="2"/>
        <v>5</v>
      </c>
    </row>
    <row r="90" spans="1:15" ht="15.75">
      <c r="A90" s="6">
        <v>22</v>
      </c>
      <c r="B90" s="33" t="s">
        <v>64</v>
      </c>
      <c r="C90" s="34" t="s">
        <v>65</v>
      </c>
      <c r="D90" s="35">
        <v>36923</v>
      </c>
      <c r="E90" s="36" t="s">
        <v>66</v>
      </c>
      <c r="F90" s="67">
        <v>6</v>
      </c>
      <c r="G90" s="68">
        <v>6</v>
      </c>
      <c r="H90" s="68"/>
      <c r="I90" s="68"/>
      <c r="J90" s="68"/>
      <c r="K90" s="68">
        <v>6</v>
      </c>
      <c r="L90" s="61"/>
      <c r="M90" s="68">
        <f t="shared" si="3"/>
        <v>6</v>
      </c>
      <c r="N90" s="61"/>
      <c r="O90" s="86">
        <f t="shared" si="2"/>
        <v>6</v>
      </c>
    </row>
    <row r="91" spans="1:15" ht="20.25" customHeight="1">
      <c r="A91" s="6">
        <v>23</v>
      </c>
      <c r="B91" s="15" t="s">
        <v>21</v>
      </c>
      <c r="C91" s="16" t="s">
        <v>67</v>
      </c>
      <c r="D91" s="17" t="s">
        <v>68</v>
      </c>
      <c r="E91" s="18" t="s">
        <v>69</v>
      </c>
      <c r="F91" s="67">
        <v>7</v>
      </c>
      <c r="G91" s="68">
        <v>7</v>
      </c>
      <c r="H91" s="68"/>
      <c r="I91" s="68"/>
      <c r="J91" s="68"/>
      <c r="K91" s="68">
        <v>6</v>
      </c>
      <c r="L91" s="61"/>
      <c r="M91" s="68">
        <f t="shared" si="3"/>
        <v>6.5714285714285712</v>
      </c>
      <c r="N91" s="61"/>
      <c r="O91" s="86">
        <f t="shared" si="2"/>
        <v>6.5714285714285712</v>
      </c>
    </row>
    <row r="92" spans="1:15" ht="15.75">
      <c r="A92" s="6">
        <v>24</v>
      </c>
      <c r="B92" s="15" t="s">
        <v>150</v>
      </c>
      <c r="C92" s="16" t="s">
        <v>67</v>
      </c>
      <c r="D92" s="17" t="s">
        <v>151</v>
      </c>
      <c r="E92" s="18" t="s">
        <v>39</v>
      </c>
      <c r="F92" s="67">
        <v>5</v>
      </c>
      <c r="G92" s="68">
        <v>6</v>
      </c>
      <c r="H92" s="68"/>
      <c r="I92" s="68"/>
      <c r="J92" s="68"/>
      <c r="K92" s="68">
        <v>5</v>
      </c>
      <c r="L92" s="61"/>
      <c r="M92" s="68">
        <f t="shared" si="3"/>
        <v>5.2857142857142856</v>
      </c>
      <c r="N92" s="61"/>
      <c r="O92" s="86">
        <f t="shared" si="2"/>
        <v>5.2857142857142856</v>
      </c>
    </row>
    <row r="93" spans="1:15" ht="15.75">
      <c r="A93" s="6">
        <v>25</v>
      </c>
      <c r="B93" s="37" t="s">
        <v>70</v>
      </c>
      <c r="C93" s="38" t="s">
        <v>71</v>
      </c>
      <c r="D93" s="39">
        <v>37014</v>
      </c>
      <c r="E93" s="40" t="s">
        <v>72</v>
      </c>
      <c r="F93" s="67">
        <v>7</v>
      </c>
      <c r="G93" s="68">
        <v>7</v>
      </c>
      <c r="H93" s="68"/>
      <c r="I93" s="68"/>
      <c r="J93" s="68"/>
      <c r="K93" s="68">
        <v>7</v>
      </c>
      <c r="L93" s="61"/>
      <c r="M93" s="68">
        <f t="shared" si="3"/>
        <v>7</v>
      </c>
      <c r="N93" s="61"/>
      <c r="O93" s="86">
        <f t="shared" si="2"/>
        <v>7</v>
      </c>
    </row>
    <row r="94" spans="1:15" ht="15.75">
      <c r="A94" s="6">
        <v>26</v>
      </c>
      <c r="B94" s="15" t="s">
        <v>17</v>
      </c>
      <c r="C94" s="16" t="s">
        <v>165</v>
      </c>
      <c r="D94" s="17" t="s">
        <v>74</v>
      </c>
      <c r="E94" s="18" t="s">
        <v>56</v>
      </c>
      <c r="F94" s="73">
        <v>5</v>
      </c>
      <c r="G94" s="68">
        <v>6</v>
      </c>
      <c r="H94" s="68"/>
      <c r="I94" s="68"/>
      <c r="J94" s="68"/>
      <c r="K94" s="68">
        <v>6</v>
      </c>
      <c r="L94" s="61"/>
      <c r="M94" s="68">
        <f t="shared" si="3"/>
        <v>5.7142857142857144</v>
      </c>
      <c r="N94" s="61"/>
      <c r="O94" s="86">
        <f t="shared" si="2"/>
        <v>5.7142857142857144</v>
      </c>
    </row>
    <row r="95" spans="1:15" ht="15.75">
      <c r="A95" s="6">
        <v>27</v>
      </c>
      <c r="B95" s="15" t="s">
        <v>17</v>
      </c>
      <c r="C95" s="16" t="s">
        <v>166</v>
      </c>
      <c r="D95" s="17" t="s">
        <v>75</v>
      </c>
      <c r="E95" s="18" t="s">
        <v>52</v>
      </c>
      <c r="F95" s="71">
        <v>5</v>
      </c>
      <c r="G95" s="68">
        <v>6</v>
      </c>
      <c r="H95" s="68"/>
      <c r="I95" s="68"/>
      <c r="J95" s="68"/>
      <c r="K95" s="68">
        <v>7</v>
      </c>
      <c r="L95" s="61"/>
      <c r="M95" s="68">
        <f t="shared" si="3"/>
        <v>6.1428571428571432</v>
      </c>
      <c r="N95" s="61"/>
      <c r="O95" s="86">
        <f t="shared" si="2"/>
        <v>6.1428571428571432</v>
      </c>
    </row>
    <row r="96" spans="1:15" ht="15.75">
      <c r="A96" s="6">
        <v>28</v>
      </c>
      <c r="B96" s="15" t="s">
        <v>76</v>
      </c>
      <c r="C96" s="16" t="s">
        <v>77</v>
      </c>
      <c r="D96" s="17" t="s">
        <v>78</v>
      </c>
      <c r="E96" s="18" t="s">
        <v>63</v>
      </c>
      <c r="F96" s="67">
        <v>5</v>
      </c>
      <c r="G96" s="68">
        <v>6</v>
      </c>
      <c r="H96" s="68"/>
      <c r="I96" s="68"/>
      <c r="J96" s="68"/>
      <c r="K96" s="68">
        <v>7</v>
      </c>
      <c r="L96" s="61"/>
      <c r="M96" s="68">
        <f t="shared" si="3"/>
        <v>6.1428571428571432</v>
      </c>
      <c r="N96" s="61"/>
      <c r="O96" s="86">
        <f t="shared" si="2"/>
        <v>6.1428571428571432</v>
      </c>
    </row>
    <row r="97" spans="1:15" ht="15.75">
      <c r="A97" s="6">
        <v>29</v>
      </c>
      <c r="B97" s="15" t="s">
        <v>119</v>
      </c>
      <c r="C97" s="16" t="s">
        <v>120</v>
      </c>
      <c r="D97" s="17" t="s">
        <v>121</v>
      </c>
      <c r="E97" s="18" t="s">
        <v>122</v>
      </c>
      <c r="F97" s="67">
        <v>5</v>
      </c>
      <c r="G97" s="68">
        <v>5</v>
      </c>
      <c r="H97" s="68"/>
      <c r="I97" s="68"/>
      <c r="J97" s="68"/>
      <c r="K97" s="68">
        <v>4</v>
      </c>
      <c r="L97" s="61"/>
      <c r="M97" s="68"/>
      <c r="N97" s="61"/>
      <c r="O97" s="87" t="s">
        <v>168</v>
      </c>
    </row>
    <row r="98" spans="1:15" ht="15.75">
      <c r="A98" s="6">
        <v>30</v>
      </c>
      <c r="B98" s="41" t="s">
        <v>79</v>
      </c>
      <c r="C98" s="42" t="s">
        <v>80</v>
      </c>
      <c r="D98" s="43" t="s">
        <v>81</v>
      </c>
      <c r="E98" s="44" t="s">
        <v>82</v>
      </c>
      <c r="F98" s="67">
        <v>5</v>
      </c>
      <c r="G98" s="68">
        <v>6</v>
      </c>
      <c r="H98" s="68"/>
      <c r="I98" s="68"/>
      <c r="J98" s="68"/>
      <c r="K98" s="68">
        <v>6</v>
      </c>
      <c r="L98" s="61"/>
      <c r="M98" s="68">
        <f t="shared" si="3"/>
        <v>5.7142857142857144</v>
      </c>
      <c r="N98" s="61"/>
      <c r="O98" s="86">
        <f t="shared" si="2"/>
        <v>5.7142857142857144</v>
      </c>
    </row>
    <row r="99" spans="1:15" ht="15.75">
      <c r="A99" s="6">
        <v>31</v>
      </c>
      <c r="B99" s="20" t="s">
        <v>83</v>
      </c>
      <c r="C99" s="21" t="s">
        <v>80</v>
      </c>
      <c r="D99" s="22" t="s">
        <v>84</v>
      </c>
      <c r="E99" s="23" t="s">
        <v>85</v>
      </c>
      <c r="F99" s="67">
        <v>6</v>
      </c>
      <c r="G99" s="68">
        <v>8</v>
      </c>
      <c r="H99" s="68"/>
      <c r="I99" s="68"/>
      <c r="J99" s="68"/>
      <c r="K99" s="68">
        <v>7</v>
      </c>
      <c r="L99" s="61"/>
      <c r="M99" s="68">
        <f t="shared" si="3"/>
        <v>7</v>
      </c>
      <c r="N99" s="61"/>
      <c r="O99" s="86">
        <f t="shared" si="2"/>
        <v>7</v>
      </c>
    </row>
    <row r="100" spans="1:15" ht="15.75">
      <c r="A100" s="6">
        <v>32</v>
      </c>
      <c r="B100" s="41" t="s">
        <v>4</v>
      </c>
      <c r="C100" s="42" t="s">
        <v>86</v>
      </c>
      <c r="D100" s="45">
        <v>37231</v>
      </c>
      <c r="E100" s="44" t="s">
        <v>87</v>
      </c>
      <c r="F100" s="69">
        <v>6</v>
      </c>
      <c r="G100" s="68">
        <v>6</v>
      </c>
      <c r="H100" s="68"/>
      <c r="I100" s="68"/>
      <c r="J100" s="68"/>
      <c r="K100" s="68">
        <v>8</v>
      </c>
      <c r="L100" s="61"/>
      <c r="M100" s="68">
        <f t="shared" si="3"/>
        <v>6.8571428571428568</v>
      </c>
      <c r="N100" s="61"/>
      <c r="O100" s="86">
        <f t="shared" si="2"/>
        <v>6.8571428571428568</v>
      </c>
    </row>
    <row r="101" spans="1:15" ht="15.75">
      <c r="A101" s="6">
        <v>33</v>
      </c>
      <c r="B101" s="15" t="s">
        <v>36</v>
      </c>
      <c r="C101" s="16" t="s">
        <v>88</v>
      </c>
      <c r="D101" s="17" t="s">
        <v>89</v>
      </c>
      <c r="E101" s="18" t="s">
        <v>22</v>
      </c>
      <c r="F101" s="67">
        <v>6</v>
      </c>
      <c r="G101" s="68">
        <v>5</v>
      </c>
      <c r="H101" s="68"/>
      <c r="I101" s="68"/>
      <c r="J101" s="68"/>
      <c r="K101" s="68">
        <v>5</v>
      </c>
      <c r="L101" s="61"/>
      <c r="M101" s="68">
        <f t="shared" si="3"/>
        <v>5.2857142857142856</v>
      </c>
      <c r="N101" s="61"/>
      <c r="O101" s="86">
        <f t="shared" si="2"/>
        <v>5.2857142857142856</v>
      </c>
    </row>
    <row r="102" spans="1:15" ht="15.75">
      <c r="A102" s="6">
        <v>34</v>
      </c>
      <c r="B102" s="15" t="s">
        <v>94</v>
      </c>
      <c r="C102" s="16" t="s">
        <v>152</v>
      </c>
      <c r="D102" s="17" t="s">
        <v>95</v>
      </c>
      <c r="E102" s="18" t="s">
        <v>44</v>
      </c>
      <c r="F102" s="74">
        <v>5</v>
      </c>
      <c r="G102" s="68">
        <v>5</v>
      </c>
      <c r="H102" s="68"/>
      <c r="I102" s="68"/>
      <c r="J102" s="68"/>
      <c r="K102" s="68">
        <v>4</v>
      </c>
      <c r="L102" s="61">
        <v>5</v>
      </c>
      <c r="M102" s="68"/>
      <c r="N102" s="68">
        <f>(SUM(F102:G102)*2+L102*3)/7</f>
        <v>5</v>
      </c>
      <c r="O102" s="86">
        <f t="shared" si="2"/>
        <v>5</v>
      </c>
    </row>
    <row r="103" spans="1:15" s="95" customFormat="1" ht="21" customHeight="1">
      <c r="A103" s="6">
        <v>35</v>
      </c>
      <c r="B103" s="101" t="s">
        <v>91</v>
      </c>
      <c r="C103" s="102" t="s">
        <v>90</v>
      </c>
      <c r="D103" s="103" t="s">
        <v>92</v>
      </c>
      <c r="E103" s="104" t="s">
        <v>93</v>
      </c>
      <c r="F103" s="92"/>
      <c r="G103" s="93"/>
      <c r="H103" s="93"/>
      <c r="I103" s="93"/>
      <c r="J103" s="93"/>
      <c r="K103" s="93"/>
      <c r="L103" s="94"/>
      <c r="M103" s="93"/>
      <c r="N103" s="94"/>
      <c r="O103" s="107" t="s">
        <v>173</v>
      </c>
    </row>
    <row r="104" spans="1:15" ht="15.75">
      <c r="A104" s="6">
        <v>36</v>
      </c>
      <c r="B104" s="46" t="s">
        <v>96</v>
      </c>
      <c r="C104" s="47" t="s">
        <v>97</v>
      </c>
      <c r="D104" s="48" t="s">
        <v>98</v>
      </c>
      <c r="E104" s="49" t="s">
        <v>99</v>
      </c>
      <c r="F104" s="75">
        <v>5</v>
      </c>
      <c r="G104" s="68">
        <v>7</v>
      </c>
      <c r="H104" s="68"/>
      <c r="I104" s="68"/>
      <c r="J104" s="68"/>
      <c r="K104" s="68">
        <v>5</v>
      </c>
      <c r="L104" s="61"/>
      <c r="M104" s="68">
        <f t="shared" si="3"/>
        <v>5.5714285714285712</v>
      </c>
      <c r="N104" s="61"/>
      <c r="O104" s="86">
        <f t="shared" si="2"/>
        <v>5.5714285714285712</v>
      </c>
    </row>
    <row r="105" spans="1:15" ht="15.75">
      <c r="A105" s="6">
        <v>37</v>
      </c>
      <c r="B105" s="15" t="s">
        <v>13</v>
      </c>
      <c r="C105" s="16" t="s">
        <v>97</v>
      </c>
      <c r="D105" s="17" t="s">
        <v>153</v>
      </c>
      <c r="E105" s="18" t="s">
        <v>48</v>
      </c>
      <c r="F105" s="67">
        <v>5</v>
      </c>
      <c r="G105" s="68">
        <v>5</v>
      </c>
      <c r="H105" s="68"/>
      <c r="I105" s="68"/>
      <c r="J105" s="68"/>
      <c r="K105" s="68">
        <v>6</v>
      </c>
      <c r="L105" s="61"/>
      <c r="M105" s="68">
        <f t="shared" si="3"/>
        <v>5.4285714285714288</v>
      </c>
      <c r="N105" s="61"/>
      <c r="O105" s="86">
        <f t="shared" si="2"/>
        <v>5.4285714285714288</v>
      </c>
    </row>
    <row r="106" spans="1:15" ht="15.75">
      <c r="A106" s="6">
        <v>38</v>
      </c>
      <c r="B106" s="20" t="s">
        <v>100</v>
      </c>
      <c r="C106" s="21" t="s">
        <v>101</v>
      </c>
      <c r="D106" s="50">
        <v>37014</v>
      </c>
      <c r="E106" s="23" t="s">
        <v>102</v>
      </c>
      <c r="F106" s="67">
        <v>5</v>
      </c>
      <c r="G106" s="68">
        <v>6</v>
      </c>
      <c r="H106" s="68"/>
      <c r="I106" s="68"/>
      <c r="J106" s="68"/>
      <c r="K106" s="68">
        <v>5</v>
      </c>
      <c r="L106" s="61"/>
      <c r="M106" s="68">
        <f t="shared" si="3"/>
        <v>5.2857142857142856</v>
      </c>
      <c r="N106" s="61"/>
      <c r="O106" s="86">
        <f t="shared" si="2"/>
        <v>5.2857142857142856</v>
      </c>
    </row>
    <row r="107" spans="1:15" s="95" customFormat="1" ht="19.5" customHeight="1">
      <c r="A107" s="6">
        <v>39</v>
      </c>
      <c r="B107" s="96" t="s">
        <v>21</v>
      </c>
      <c r="C107" s="97" t="s">
        <v>103</v>
      </c>
      <c r="D107" s="98" t="s">
        <v>104</v>
      </c>
      <c r="E107" s="99" t="s">
        <v>44</v>
      </c>
      <c r="F107" s="105"/>
      <c r="G107" s="93"/>
      <c r="H107" s="93"/>
      <c r="I107" s="93"/>
      <c r="J107" s="93"/>
      <c r="K107" s="93"/>
      <c r="L107" s="94"/>
      <c r="M107" s="93"/>
      <c r="N107" s="94"/>
      <c r="O107" s="107" t="s">
        <v>173</v>
      </c>
    </row>
    <row r="108" spans="1:15" ht="15.75">
      <c r="A108" s="6">
        <v>40</v>
      </c>
      <c r="B108" s="15" t="s">
        <v>13</v>
      </c>
      <c r="C108" s="16" t="s">
        <v>105</v>
      </c>
      <c r="D108" s="17" t="s">
        <v>106</v>
      </c>
      <c r="E108" s="18" t="s">
        <v>22</v>
      </c>
      <c r="F108" s="67">
        <v>5</v>
      </c>
      <c r="G108" s="68">
        <v>5</v>
      </c>
      <c r="H108" s="68"/>
      <c r="I108" s="68"/>
      <c r="J108" s="68"/>
      <c r="K108" s="68">
        <v>5</v>
      </c>
      <c r="L108" s="61"/>
      <c r="M108" s="68">
        <f t="shared" si="3"/>
        <v>5</v>
      </c>
      <c r="N108" s="61"/>
      <c r="O108" s="86">
        <f t="shared" si="2"/>
        <v>5</v>
      </c>
    </row>
    <row r="109" spans="1:15" ht="15.75">
      <c r="A109" s="6">
        <v>41</v>
      </c>
      <c r="B109" s="28" t="s">
        <v>107</v>
      </c>
      <c r="C109" s="29" t="s">
        <v>108</v>
      </c>
      <c r="D109" s="32">
        <v>37175</v>
      </c>
      <c r="E109" s="31" t="s">
        <v>109</v>
      </c>
      <c r="F109" s="76">
        <v>5</v>
      </c>
      <c r="G109" s="68">
        <v>6</v>
      </c>
      <c r="H109" s="68"/>
      <c r="I109" s="68"/>
      <c r="J109" s="68"/>
      <c r="K109" s="68">
        <v>4</v>
      </c>
      <c r="L109" s="61">
        <v>5</v>
      </c>
      <c r="M109" s="68"/>
      <c r="N109" s="68">
        <f>(SUM(F109:G109)*2+L109*3)/7</f>
        <v>5.2857142857142856</v>
      </c>
      <c r="O109" s="86">
        <f t="shared" si="2"/>
        <v>5.2857142857142856</v>
      </c>
    </row>
    <row r="110" spans="1:15" ht="15.75">
      <c r="A110" s="6">
        <v>42</v>
      </c>
      <c r="B110" s="15" t="s">
        <v>27</v>
      </c>
      <c r="C110" s="16" t="s">
        <v>123</v>
      </c>
      <c r="D110" s="17" t="s">
        <v>124</v>
      </c>
      <c r="E110" s="18" t="s">
        <v>125</v>
      </c>
      <c r="F110" s="70">
        <v>6</v>
      </c>
      <c r="G110" s="68">
        <v>7</v>
      </c>
      <c r="H110" s="68"/>
      <c r="I110" s="68"/>
      <c r="J110" s="68"/>
      <c r="K110" s="68">
        <v>7</v>
      </c>
      <c r="L110" s="61"/>
      <c r="M110" s="68">
        <f t="shared" si="3"/>
        <v>6.7142857142857144</v>
      </c>
      <c r="N110" s="61"/>
      <c r="O110" s="86">
        <f t="shared" si="2"/>
        <v>6.7142857142857144</v>
      </c>
    </row>
    <row r="111" spans="1:15" ht="15.75">
      <c r="A111" s="6">
        <v>43</v>
      </c>
      <c r="B111" s="37" t="s">
        <v>110</v>
      </c>
      <c r="C111" s="38" t="s">
        <v>111</v>
      </c>
      <c r="D111" s="51" t="s">
        <v>112</v>
      </c>
      <c r="E111" s="40" t="s">
        <v>28</v>
      </c>
      <c r="F111" s="67">
        <v>5</v>
      </c>
      <c r="G111" s="68">
        <v>5</v>
      </c>
      <c r="H111" s="68"/>
      <c r="I111" s="68"/>
      <c r="J111" s="68"/>
      <c r="K111" s="68">
        <v>7</v>
      </c>
      <c r="L111" s="61"/>
      <c r="M111" s="68">
        <f t="shared" si="3"/>
        <v>5.8571428571428568</v>
      </c>
      <c r="N111" s="61"/>
      <c r="O111" s="86">
        <f t="shared" si="2"/>
        <v>5.8571428571428568</v>
      </c>
    </row>
    <row r="112" spans="1:15" ht="15.75">
      <c r="A112" s="6">
        <v>44</v>
      </c>
      <c r="B112" s="15" t="s">
        <v>113</v>
      </c>
      <c r="C112" s="16" t="s">
        <v>114</v>
      </c>
      <c r="D112" s="17" t="s">
        <v>115</v>
      </c>
      <c r="E112" s="18" t="s">
        <v>56</v>
      </c>
      <c r="F112" s="67">
        <v>5</v>
      </c>
      <c r="G112" s="68">
        <v>5</v>
      </c>
      <c r="H112" s="68"/>
      <c r="I112" s="68"/>
      <c r="J112" s="68"/>
      <c r="K112" s="68">
        <v>5</v>
      </c>
      <c r="L112" s="61"/>
      <c r="M112" s="68">
        <f t="shared" si="3"/>
        <v>5</v>
      </c>
      <c r="N112" s="61"/>
      <c r="O112" s="86">
        <f t="shared" si="2"/>
        <v>5</v>
      </c>
    </row>
    <row r="113" spans="1:15" ht="15.75">
      <c r="A113" s="6">
        <v>45</v>
      </c>
      <c r="B113" s="15" t="s">
        <v>117</v>
      </c>
      <c r="C113" s="16" t="s">
        <v>116</v>
      </c>
      <c r="D113" s="17" t="s">
        <v>118</v>
      </c>
      <c r="E113" s="18" t="s">
        <v>44</v>
      </c>
      <c r="F113" s="72">
        <v>6</v>
      </c>
      <c r="G113" s="68">
        <v>6</v>
      </c>
      <c r="H113" s="68"/>
      <c r="I113" s="68"/>
      <c r="J113" s="68"/>
      <c r="K113" s="68">
        <v>6</v>
      </c>
      <c r="L113" s="61"/>
      <c r="M113" s="68">
        <f t="shared" si="3"/>
        <v>6</v>
      </c>
      <c r="N113" s="61"/>
      <c r="O113" s="86">
        <f t="shared" si="2"/>
        <v>6</v>
      </c>
    </row>
    <row r="114" spans="1:15" ht="15.75">
      <c r="A114" s="6">
        <v>46</v>
      </c>
      <c r="B114" s="82" t="s">
        <v>167</v>
      </c>
      <c r="C114" s="83" t="s">
        <v>159</v>
      </c>
      <c r="D114" s="61"/>
      <c r="E114" s="61"/>
      <c r="F114" s="68">
        <v>5</v>
      </c>
      <c r="G114" s="68">
        <v>5</v>
      </c>
      <c r="H114" s="68"/>
      <c r="I114" s="68"/>
      <c r="J114" s="68"/>
      <c r="K114" s="68">
        <v>3</v>
      </c>
      <c r="L114" s="61">
        <v>5</v>
      </c>
      <c r="M114" s="68"/>
      <c r="N114" s="68">
        <f>(SUM(F114:G114)*2+L114*3)/7</f>
        <v>5</v>
      </c>
      <c r="O114" s="86">
        <f t="shared" si="2"/>
        <v>5</v>
      </c>
    </row>
    <row r="115" spans="1:15" ht="15.75">
      <c r="A115" s="6">
        <v>47</v>
      </c>
      <c r="B115" s="64" t="s">
        <v>160</v>
      </c>
      <c r="C115" s="65" t="s">
        <v>161</v>
      </c>
      <c r="D115" s="61"/>
      <c r="E115" s="61"/>
      <c r="F115" s="68">
        <v>6</v>
      </c>
      <c r="G115" s="68">
        <v>5</v>
      </c>
      <c r="H115" s="68"/>
      <c r="I115" s="68"/>
      <c r="J115" s="68"/>
      <c r="K115" s="68">
        <v>6</v>
      </c>
      <c r="L115" s="61"/>
      <c r="M115" s="68">
        <f t="shared" si="3"/>
        <v>5.7142857142857144</v>
      </c>
      <c r="N115" s="61"/>
      <c r="O115" s="86">
        <f t="shared" si="2"/>
        <v>5.7142857142857144</v>
      </c>
    </row>
    <row r="116" spans="1:15" ht="15.75">
      <c r="A116" s="6">
        <v>48</v>
      </c>
      <c r="B116" s="64" t="s">
        <v>53</v>
      </c>
      <c r="C116" s="65" t="s">
        <v>162</v>
      </c>
      <c r="D116" s="54"/>
      <c r="E116" s="55"/>
      <c r="F116" s="80">
        <v>5</v>
      </c>
      <c r="G116" s="81">
        <v>5</v>
      </c>
      <c r="H116" s="81"/>
      <c r="I116" s="81"/>
      <c r="J116" s="81"/>
      <c r="K116" s="81">
        <v>5</v>
      </c>
      <c r="L116" s="62"/>
      <c r="M116" s="68">
        <f t="shared" si="3"/>
        <v>5</v>
      </c>
      <c r="N116" s="62"/>
      <c r="O116" s="86">
        <f t="shared" si="2"/>
        <v>5</v>
      </c>
    </row>
    <row r="117" spans="1:15" ht="15.75">
      <c r="A117" s="2"/>
      <c r="B117" s="3" t="s">
        <v>235</v>
      </c>
      <c r="C117" s="3" t="s">
        <v>236</v>
      </c>
      <c r="F117" s="79">
        <v>6</v>
      </c>
      <c r="G117" s="79">
        <v>6</v>
      </c>
      <c r="K117" s="79">
        <v>6</v>
      </c>
      <c r="M117" s="60">
        <f t="shared" si="3"/>
        <v>6</v>
      </c>
      <c r="O117" s="86">
        <f t="shared" si="2"/>
        <v>6</v>
      </c>
    </row>
    <row r="118" spans="1:15" ht="15.75">
      <c r="A118" s="95">
        <v>49</v>
      </c>
      <c r="B118" s="95" t="s">
        <v>179</v>
      </c>
      <c r="C118" s="95" t="s">
        <v>180</v>
      </c>
      <c r="F118" s="79">
        <v>5</v>
      </c>
      <c r="G118" s="79">
        <v>7</v>
      </c>
      <c r="K118" s="79">
        <v>6</v>
      </c>
      <c r="M118" s="60">
        <f t="shared" si="3"/>
        <v>6</v>
      </c>
      <c r="O118" s="86">
        <f t="shared" si="2"/>
        <v>6</v>
      </c>
    </row>
    <row r="119" spans="1:15" ht="15.75">
      <c r="B119" s="60" t="s">
        <v>193</v>
      </c>
      <c r="C119" s="60" t="s">
        <v>194</v>
      </c>
      <c r="F119" s="79">
        <v>6</v>
      </c>
      <c r="G119" s="79">
        <v>6</v>
      </c>
      <c r="K119" s="79">
        <v>6</v>
      </c>
      <c r="M119" s="60">
        <f t="shared" si="3"/>
        <v>6</v>
      </c>
      <c r="O119" s="86">
        <f t="shared" si="2"/>
        <v>6</v>
      </c>
    </row>
    <row r="120" spans="1:15" ht="15.75">
      <c r="B120" s="60" t="s">
        <v>269</v>
      </c>
      <c r="C120" s="60" t="s">
        <v>147</v>
      </c>
      <c r="O120" s="157"/>
    </row>
    <row r="121" spans="1:15" ht="15.75">
      <c r="B121" s="60" t="s">
        <v>21</v>
      </c>
      <c r="C121" s="60" t="s">
        <v>194</v>
      </c>
      <c r="O121" s="157"/>
    </row>
    <row r="122" spans="1:15" ht="18.75">
      <c r="A122" s="676" t="s">
        <v>126</v>
      </c>
      <c r="B122" s="676"/>
      <c r="C122" s="676"/>
      <c r="D122" s="676"/>
      <c r="E122" s="676"/>
      <c r="F122" s="676"/>
      <c r="G122" s="676"/>
      <c r="H122" s="676"/>
      <c r="I122" s="676"/>
      <c r="J122" s="676"/>
      <c r="K122" s="676"/>
      <c r="L122" s="676"/>
      <c r="M122" s="676"/>
      <c r="N122" s="676"/>
      <c r="O122" s="676"/>
    </row>
    <row r="123" spans="1:15" ht="18.75">
      <c r="A123" s="676" t="s">
        <v>136</v>
      </c>
      <c r="B123" s="676"/>
      <c r="C123" s="676"/>
      <c r="D123" s="676"/>
      <c r="E123" s="676"/>
      <c r="F123" s="676"/>
      <c r="G123" s="676"/>
      <c r="H123" s="676"/>
      <c r="I123" s="676"/>
      <c r="J123" s="676"/>
      <c r="K123" s="676"/>
      <c r="L123" s="676"/>
      <c r="M123" s="676"/>
      <c r="N123" s="676"/>
      <c r="O123" s="676"/>
    </row>
    <row r="124" spans="1:15" ht="18.75">
      <c r="A124" s="676" t="s">
        <v>127</v>
      </c>
      <c r="B124" s="676"/>
      <c r="C124" s="676"/>
      <c r="D124" s="676"/>
      <c r="E124" s="676"/>
      <c r="F124" s="676"/>
      <c r="G124" s="676"/>
      <c r="H124" s="676"/>
      <c r="I124" s="676"/>
      <c r="J124" s="676"/>
      <c r="K124" s="676"/>
      <c r="L124" s="676"/>
      <c r="M124" s="676"/>
      <c r="N124" s="676"/>
      <c r="O124" s="676"/>
    </row>
    <row r="125" spans="1:15" ht="18.75">
      <c r="A125" s="677" t="s">
        <v>171</v>
      </c>
      <c r="B125" s="677"/>
      <c r="C125" s="677"/>
      <c r="D125" s="677"/>
      <c r="E125" s="677"/>
      <c r="F125" s="677"/>
      <c r="G125" s="677"/>
      <c r="H125" s="677"/>
      <c r="I125" s="677"/>
      <c r="J125" s="677"/>
      <c r="K125" s="677"/>
      <c r="L125" s="677"/>
      <c r="M125" s="677"/>
      <c r="N125" s="677"/>
      <c r="O125" s="677"/>
    </row>
    <row r="126" spans="1:15" ht="18.75">
      <c r="A126" s="678" t="s">
        <v>170</v>
      </c>
      <c r="B126" s="678"/>
      <c r="C126" s="678"/>
      <c r="D126" s="678"/>
      <c r="E126" s="678"/>
      <c r="F126" s="678"/>
      <c r="G126" s="678"/>
      <c r="H126" s="678"/>
      <c r="I126" s="678"/>
      <c r="J126" s="678"/>
      <c r="K126" s="678"/>
      <c r="L126" s="678"/>
      <c r="M126" s="678"/>
      <c r="N126" s="678"/>
      <c r="O126" s="678"/>
    </row>
    <row r="127" spans="1:15" ht="15.75">
      <c r="A127" s="679" t="s">
        <v>128</v>
      </c>
      <c r="B127" s="679" t="s">
        <v>129</v>
      </c>
      <c r="C127" s="679"/>
      <c r="D127" s="680" t="s">
        <v>130</v>
      </c>
      <c r="E127" s="680" t="s">
        <v>131</v>
      </c>
      <c r="F127" s="681" t="s">
        <v>132</v>
      </c>
      <c r="G127" s="681"/>
      <c r="H127" s="681"/>
      <c r="I127" s="681"/>
      <c r="J127" s="681"/>
      <c r="K127" s="682" t="s">
        <v>133</v>
      </c>
      <c r="L127" s="680" t="s">
        <v>134</v>
      </c>
      <c r="M127" s="680" t="s">
        <v>135</v>
      </c>
      <c r="N127" s="680"/>
      <c r="O127" s="89" t="s">
        <v>172</v>
      </c>
    </row>
    <row r="128" spans="1:15" ht="15.75">
      <c r="A128" s="679"/>
      <c r="B128" s="679"/>
      <c r="C128" s="679"/>
      <c r="D128" s="680"/>
      <c r="E128" s="680"/>
      <c r="F128" s="681"/>
      <c r="G128" s="681"/>
      <c r="H128" s="681"/>
      <c r="I128" s="681"/>
      <c r="J128" s="681"/>
      <c r="K128" s="682"/>
      <c r="L128" s="680"/>
      <c r="M128" s="56" t="s">
        <v>133</v>
      </c>
      <c r="N128" s="56" t="s">
        <v>134</v>
      </c>
      <c r="O128" s="108">
        <v>1</v>
      </c>
    </row>
    <row r="129" spans="1:15">
      <c r="A129" s="6">
        <v>1</v>
      </c>
      <c r="B129" s="11" t="s">
        <v>0</v>
      </c>
      <c r="C129" s="12" t="s">
        <v>1</v>
      </c>
      <c r="D129" s="13" t="s">
        <v>2</v>
      </c>
      <c r="E129" s="14" t="s">
        <v>3</v>
      </c>
      <c r="F129" s="67">
        <v>6</v>
      </c>
      <c r="G129" s="68"/>
      <c r="H129" s="68"/>
      <c r="I129" s="68"/>
      <c r="J129" s="68"/>
      <c r="K129" s="68">
        <v>9</v>
      </c>
      <c r="L129" s="61"/>
      <c r="M129" s="68">
        <f>(SUM(F129)*2+K129*3)/5</f>
        <v>7.8</v>
      </c>
      <c r="N129" s="61"/>
      <c r="O129" s="68">
        <f>MAX(M129,N129)</f>
        <v>7.8</v>
      </c>
    </row>
    <row r="130" spans="1:15">
      <c r="A130" s="6">
        <v>2</v>
      </c>
      <c r="B130" s="15" t="s">
        <v>4</v>
      </c>
      <c r="C130" s="16" t="s">
        <v>5</v>
      </c>
      <c r="D130" s="17" t="s">
        <v>137</v>
      </c>
      <c r="E130" s="18" t="s">
        <v>138</v>
      </c>
      <c r="F130" s="69">
        <v>7</v>
      </c>
      <c r="G130" s="68"/>
      <c r="H130" s="68"/>
      <c r="I130" s="68"/>
      <c r="J130" s="68"/>
      <c r="K130" s="68">
        <v>9</v>
      </c>
      <c r="L130" s="61"/>
      <c r="M130" s="68">
        <f t="shared" ref="M130:M177" si="4">(SUM(F130)*2+K130*3)/5</f>
        <v>8.1999999999999993</v>
      </c>
      <c r="N130" s="61"/>
      <c r="O130" s="68">
        <f t="shared" ref="O130:O179" si="5">MAX(M130,N130)</f>
        <v>8.1999999999999993</v>
      </c>
    </row>
    <row r="131" spans="1:15">
      <c r="A131" s="6">
        <v>3</v>
      </c>
      <c r="B131" s="15" t="s">
        <v>6</v>
      </c>
      <c r="C131" s="16" t="s">
        <v>7</v>
      </c>
      <c r="D131" s="17" t="s">
        <v>8</v>
      </c>
      <c r="E131" s="18" t="s">
        <v>9</v>
      </c>
      <c r="F131" s="69">
        <v>8</v>
      </c>
      <c r="G131" s="68"/>
      <c r="H131" s="68"/>
      <c r="I131" s="68"/>
      <c r="J131" s="68"/>
      <c r="K131" s="68">
        <v>8</v>
      </c>
      <c r="L131" s="61"/>
      <c r="M131" s="68">
        <f t="shared" si="4"/>
        <v>8</v>
      </c>
      <c r="N131" s="61"/>
      <c r="O131" s="68">
        <f t="shared" si="5"/>
        <v>8</v>
      </c>
    </row>
    <row r="132" spans="1:15">
      <c r="A132" s="6">
        <v>4</v>
      </c>
      <c r="B132" s="15" t="s">
        <v>10</v>
      </c>
      <c r="C132" s="16" t="s">
        <v>11</v>
      </c>
      <c r="D132" s="19">
        <v>37142</v>
      </c>
      <c r="E132" s="18" t="s">
        <v>12</v>
      </c>
      <c r="F132" s="69">
        <v>6</v>
      </c>
      <c r="G132" s="68"/>
      <c r="H132" s="68"/>
      <c r="I132" s="68"/>
      <c r="J132" s="68"/>
      <c r="K132" s="68">
        <v>9</v>
      </c>
      <c r="L132" s="61"/>
      <c r="M132" s="68">
        <f t="shared" si="4"/>
        <v>7.8</v>
      </c>
      <c r="N132" s="61"/>
      <c r="O132" s="68">
        <f t="shared" si="5"/>
        <v>7.8</v>
      </c>
    </row>
    <row r="133" spans="1:15">
      <c r="A133" s="6">
        <v>5</v>
      </c>
      <c r="B133" s="15" t="s">
        <v>13</v>
      </c>
      <c r="C133" s="16" t="s">
        <v>14</v>
      </c>
      <c r="D133" s="17" t="s">
        <v>15</v>
      </c>
      <c r="E133" s="18" t="s">
        <v>16</v>
      </c>
      <c r="F133" s="70">
        <v>7</v>
      </c>
      <c r="G133" s="68"/>
      <c r="H133" s="68"/>
      <c r="I133" s="68"/>
      <c r="J133" s="68"/>
      <c r="K133" s="68">
        <v>8</v>
      </c>
      <c r="L133" s="61"/>
      <c r="M133" s="68">
        <f t="shared" si="4"/>
        <v>7.6</v>
      </c>
      <c r="N133" s="61"/>
      <c r="O133" s="68">
        <f t="shared" si="5"/>
        <v>7.6</v>
      </c>
    </row>
    <row r="134" spans="1:15">
      <c r="A134" s="6">
        <v>6</v>
      </c>
      <c r="B134" s="20" t="s">
        <v>17</v>
      </c>
      <c r="C134" s="21" t="s">
        <v>18</v>
      </c>
      <c r="D134" s="22" t="s">
        <v>19</v>
      </c>
      <c r="E134" s="23" t="s">
        <v>20</v>
      </c>
      <c r="F134" s="67">
        <v>8</v>
      </c>
      <c r="G134" s="68"/>
      <c r="H134" s="68"/>
      <c r="I134" s="68"/>
      <c r="J134" s="68"/>
      <c r="K134" s="68">
        <v>8</v>
      </c>
      <c r="L134" s="61"/>
      <c r="M134" s="68">
        <f t="shared" si="4"/>
        <v>8</v>
      </c>
      <c r="N134" s="61"/>
      <c r="O134" s="68">
        <f t="shared" si="5"/>
        <v>8</v>
      </c>
    </row>
    <row r="135" spans="1:15">
      <c r="A135" s="6">
        <v>7</v>
      </c>
      <c r="B135" s="15" t="s">
        <v>23</v>
      </c>
      <c r="C135" s="16" t="s">
        <v>24</v>
      </c>
      <c r="D135" s="19">
        <v>36929</v>
      </c>
      <c r="E135" s="18" t="s">
        <v>25</v>
      </c>
      <c r="F135" s="67">
        <v>6</v>
      </c>
      <c r="G135" s="68"/>
      <c r="H135" s="68"/>
      <c r="I135" s="68"/>
      <c r="J135" s="68"/>
      <c r="K135" s="68">
        <v>8</v>
      </c>
      <c r="L135" s="61"/>
      <c r="M135" s="68">
        <f t="shared" si="4"/>
        <v>7.2</v>
      </c>
      <c r="N135" s="61"/>
      <c r="O135" s="68">
        <f t="shared" si="5"/>
        <v>7.2</v>
      </c>
    </row>
    <row r="136" spans="1:15">
      <c r="A136" s="6">
        <v>8</v>
      </c>
      <c r="B136" s="15" t="s">
        <v>139</v>
      </c>
      <c r="C136" s="16" t="s">
        <v>140</v>
      </c>
      <c r="D136" s="17" t="s">
        <v>141</v>
      </c>
      <c r="E136" s="18" t="s">
        <v>142</v>
      </c>
      <c r="F136" s="67">
        <v>8</v>
      </c>
      <c r="G136" s="68"/>
      <c r="H136" s="68"/>
      <c r="I136" s="68"/>
      <c r="J136" s="68"/>
      <c r="K136" s="68">
        <v>8</v>
      </c>
      <c r="L136" s="61"/>
      <c r="M136" s="68">
        <f t="shared" si="4"/>
        <v>8</v>
      </c>
      <c r="N136" s="61"/>
      <c r="O136" s="68">
        <f t="shared" si="5"/>
        <v>8</v>
      </c>
    </row>
    <row r="137" spans="1:15">
      <c r="A137" s="6">
        <v>9</v>
      </c>
      <c r="B137" s="15" t="s">
        <v>143</v>
      </c>
      <c r="C137" s="16" t="s">
        <v>144</v>
      </c>
      <c r="D137" s="17" t="s">
        <v>145</v>
      </c>
      <c r="E137" s="18" t="s">
        <v>26</v>
      </c>
      <c r="F137" s="67">
        <v>8</v>
      </c>
      <c r="G137" s="68"/>
      <c r="H137" s="68"/>
      <c r="I137" s="68"/>
      <c r="J137" s="68"/>
      <c r="K137" s="68">
        <v>8</v>
      </c>
      <c r="L137" s="61"/>
      <c r="M137" s="68">
        <f t="shared" si="4"/>
        <v>8</v>
      </c>
      <c r="N137" s="61"/>
      <c r="O137" s="68">
        <f t="shared" si="5"/>
        <v>8</v>
      </c>
    </row>
    <row r="138" spans="1:15">
      <c r="A138" s="6">
        <v>10</v>
      </c>
      <c r="B138" s="24" t="s">
        <v>29</v>
      </c>
      <c r="C138" s="25" t="s">
        <v>30</v>
      </c>
      <c r="D138" s="26">
        <v>37231</v>
      </c>
      <c r="E138" s="27" t="s">
        <v>31</v>
      </c>
      <c r="F138" s="67">
        <v>7</v>
      </c>
      <c r="G138" s="68"/>
      <c r="H138" s="68"/>
      <c r="I138" s="68"/>
      <c r="J138" s="68"/>
      <c r="K138" s="68">
        <v>8</v>
      </c>
      <c r="L138" s="61"/>
      <c r="M138" s="68">
        <f t="shared" si="4"/>
        <v>7.6</v>
      </c>
      <c r="N138" s="61"/>
      <c r="O138" s="68">
        <f t="shared" si="5"/>
        <v>7.6</v>
      </c>
    </row>
    <row r="139" spans="1:15">
      <c r="A139" s="6">
        <v>11</v>
      </c>
      <c r="B139" s="28" t="s">
        <v>32</v>
      </c>
      <c r="C139" s="29" t="s">
        <v>33</v>
      </c>
      <c r="D139" s="30" t="s">
        <v>34</v>
      </c>
      <c r="E139" s="31" t="s">
        <v>35</v>
      </c>
      <c r="F139" s="71">
        <v>8</v>
      </c>
      <c r="G139" s="68"/>
      <c r="H139" s="68"/>
      <c r="I139" s="68"/>
      <c r="J139" s="68"/>
      <c r="K139" s="68">
        <v>5</v>
      </c>
      <c r="L139" s="61"/>
      <c r="M139" s="68">
        <f t="shared" si="4"/>
        <v>6.2</v>
      </c>
      <c r="N139" s="61"/>
      <c r="O139" s="68">
        <f t="shared" si="5"/>
        <v>6.2</v>
      </c>
    </row>
    <row r="140" spans="1:15" s="95" customFormat="1">
      <c r="A140" s="6">
        <v>12</v>
      </c>
      <c r="B140" s="7" t="s">
        <v>36</v>
      </c>
      <c r="C140" s="8" t="s">
        <v>37</v>
      </c>
      <c r="D140" s="9">
        <v>37205</v>
      </c>
      <c r="E140" s="10" t="s">
        <v>38</v>
      </c>
      <c r="F140" s="92"/>
      <c r="G140" s="93"/>
      <c r="H140" s="93"/>
      <c r="I140" s="93"/>
      <c r="J140" s="93"/>
      <c r="K140" s="93"/>
      <c r="L140" s="94"/>
      <c r="M140" s="68"/>
      <c r="N140" s="94"/>
      <c r="O140" s="68" t="s">
        <v>174</v>
      </c>
    </row>
    <row r="141" spans="1:15">
      <c r="A141" s="6">
        <v>13</v>
      </c>
      <c r="B141" s="15" t="s">
        <v>146</v>
      </c>
      <c r="C141" s="16" t="s">
        <v>147</v>
      </c>
      <c r="D141" s="17" t="s">
        <v>148</v>
      </c>
      <c r="E141" s="18" t="s">
        <v>56</v>
      </c>
      <c r="F141" s="72">
        <v>7</v>
      </c>
      <c r="G141" s="68"/>
      <c r="H141" s="68"/>
      <c r="I141" s="68"/>
      <c r="J141" s="68"/>
      <c r="K141" s="68">
        <v>5</v>
      </c>
      <c r="L141" s="61"/>
      <c r="M141" s="68">
        <f t="shared" si="4"/>
        <v>5.8</v>
      </c>
      <c r="N141" s="61"/>
      <c r="O141" s="68">
        <f t="shared" si="5"/>
        <v>5.8</v>
      </c>
    </row>
    <row r="142" spans="1:15">
      <c r="A142" s="6">
        <v>14</v>
      </c>
      <c r="B142" s="15" t="s">
        <v>13</v>
      </c>
      <c r="C142" s="16" t="s">
        <v>40</v>
      </c>
      <c r="D142" s="17" t="s">
        <v>41</v>
      </c>
      <c r="E142" s="18" t="s">
        <v>149</v>
      </c>
      <c r="F142" s="67">
        <v>7</v>
      </c>
      <c r="G142" s="68"/>
      <c r="H142" s="68"/>
      <c r="I142" s="68"/>
      <c r="J142" s="68"/>
      <c r="K142" s="68"/>
      <c r="L142" s="61">
        <v>7</v>
      </c>
      <c r="M142" s="68"/>
      <c r="N142" s="61">
        <f>(SUM(F142)*2+L142*3)/5</f>
        <v>7</v>
      </c>
      <c r="O142" s="68">
        <f t="shared" si="5"/>
        <v>7</v>
      </c>
    </row>
    <row r="143" spans="1:15">
      <c r="A143" s="6">
        <v>15</v>
      </c>
      <c r="B143" s="15" t="s">
        <v>42</v>
      </c>
      <c r="C143" s="16" t="s">
        <v>40</v>
      </c>
      <c r="D143" s="17" t="s">
        <v>43</v>
      </c>
      <c r="E143" s="18" t="s">
        <v>22</v>
      </c>
      <c r="F143" s="67">
        <v>7</v>
      </c>
      <c r="G143" s="68"/>
      <c r="H143" s="68"/>
      <c r="I143" s="68"/>
      <c r="J143" s="68"/>
      <c r="K143" s="68">
        <v>8</v>
      </c>
      <c r="L143" s="61"/>
      <c r="M143" s="68">
        <f t="shared" si="4"/>
        <v>7.6</v>
      </c>
      <c r="N143" s="61"/>
      <c r="O143" s="68">
        <f t="shared" si="5"/>
        <v>7.6</v>
      </c>
    </row>
    <row r="144" spans="1:15" s="95" customFormat="1">
      <c r="A144" s="6">
        <v>16</v>
      </c>
      <c r="B144" s="7" t="s">
        <v>45</v>
      </c>
      <c r="C144" s="8" t="s">
        <v>46</v>
      </c>
      <c r="D144" s="9" t="s">
        <v>47</v>
      </c>
      <c r="E144" s="10" t="s">
        <v>48</v>
      </c>
      <c r="F144" s="100"/>
      <c r="G144" s="93"/>
      <c r="H144" s="93"/>
      <c r="I144" s="93"/>
      <c r="J144" s="93"/>
      <c r="K144" s="93"/>
      <c r="L144" s="94"/>
      <c r="M144" s="68"/>
      <c r="N144" s="94"/>
      <c r="O144" s="68" t="s">
        <v>174</v>
      </c>
    </row>
    <row r="145" spans="1:15">
      <c r="A145" s="6">
        <v>17</v>
      </c>
      <c r="B145" s="15" t="s">
        <v>36</v>
      </c>
      <c r="C145" s="16" t="s">
        <v>46</v>
      </c>
      <c r="D145" s="17" t="s">
        <v>49</v>
      </c>
      <c r="E145" s="18" t="s">
        <v>44</v>
      </c>
      <c r="F145" s="67">
        <v>7</v>
      </c>
      <c r="G145" s="68"/>
      <c r="H145" s="68"/>
      <c r="I145" s="68"/>
      <c r="J145" s="68"/>
      <c r="K145" s="68">
        <v>8</v>
      </c>
      <c r="L145" s="61"/>
      <c r="M145" s="68">
        <f t="shared" si="4"/>
        <v>7.6</v>
      </c>
      <c r="N145" s="61"/>
      <c r="O145" s="68">
        <f t="shared" si="5"/>
        <v>7.6</v>
      </c>
    </row>
    <row r="146" spans="1:15">
      <c r="A146" s="6">
        <v>18</v>
      </c>
      <c r="B146" s="15" t="s">
        <v>50</v>
      </c>
      <c r="C146" s="16" t="s">
        <v>46</v>
      </c>
      <c r="D146" s="19">
        <v>36739</v>
      </c>
      <c r="E146" s="18" t="s">
        <v>51</v>
      </c>
      <c r="F146" s="72">
        <v>7</v>
      </c>
      <c r="G146" s="68"/>
      <c r="H146" s="68"/>
      <c r="I146" s="68"/>
      <c r="J146" s="68"/>
      <c r="K146" s="68">
        <v>9</v>
      </c>
      <c r="L146" s="61"/>
      <c r="M146" s="68">
        <f t="shared" si="4"/>
        <v>8.1999999999999993</v>
      </c>
      <c r="N146" s="61"/>
      <c r="O146" s="68">
        <f t="shared" si="5"/>
        <v>8.1999999999999993</v>
      </c>
    </row>
    <row r="147" spans="1:15">
      <c r="A147" s="6">
        <v>19</v>
      </c>
      <c r="B147" s="15" t="s">
        <v>53</v>
      </c>
      <c r="C147" s="16" t="s">
        <v>54</v>
      </c>
      <c r="D147" s="17" t="s">
        <v>55</v>
      </c>
      <c r="E147" s="18" t="s">
        <v>56</v>
      </c>
      <c r="F147" s="67">
        <v>6</v>
      </c>
      <c r="G147" s="68"/>
      <c r="H147" s="68"/>
      <c r="I147" s="68"/>
      <c r="J147" s="68"/>
      <c r="K147" s="68">
        <v>7</v>
      </c>
      <c r="L147" s="61"/>
      <c r="M147" s="68">
        <f t="shared" si="4"/>
        <v>6.6</v>
      </c>
      <c r="N147" s="61"/>
      <c r="O147" s="68">
        <f t="shared" si="5"/>
        <v>6.6</v>
      </c>
    </row>
    <row r="148" spans="1:15" s="95" customFormat="1">
      <c r="A148" s="6">
        <v>20</v>
      </c>
      <c r="B148" s="96" t="s">
        <v>57</v>
      </c>
      <c r="C148" s="97" t="s">
        <v>58</v>
      </c>
      <c r="D148" s="98" t="s">
        <v>59</v>
      </c>
      <c r="E148" s="99" t="s">
        <v>60</v>
      </c>
      <c r="F148" s="100"/>
      <c r="G148" s="93"/>
      <c r="H148" s="93"/>
      <c r="I148" s="93"/>
      <c r="J148" s="93"/>
      <c r="K148" s="93"/>
      <c r="L148" s="94"/>
      <c r="M148" s="68"/>
      <c r="N148" s="94"/>
      <c r="O148" s="68" t="s">
        <v>174</v>
      </c>
    </row>
    <row r="149" spans="1:15">
      <c r="A149" s="6">
        <v>21</v>
      </c>
      <c r="B149" s="15" t="s">
        <v>17</v>
      </c>
      <c r="C149" s="16" t="s">
        <v>61</v>
      </c>
      <c r="D149" s="17" t="s">
        <v>62</v>
      </c>
      <c r="E149" s="18" t="s">
        <v>63</v>
      </c>
      <c r="F149" s="67">
        <v>7</v>
      </c>
      <c r="G149" s="68"/>
      <c r="H149" s="68"/>
      <c r="I149" s="68"/>
      <c r="J149" s="68"/>
      <c r="K149" s="68">
        <v>5</v>
      </c>
      <c r="L149" s="61"/>
      <c r="M149" s="68">
        <f t="shared" si="4"/>
        <v>5.8</v>
      </c>
      <c r="N149" s="61"/>
      <c r="O149" s="68">
        <f t="shared" si="5"/>
        <v>5.8</v>
      </c>
    </row>
    <row r="150" spans="1:15">
      <c r="A150" s="6">
        <v>22</v>
      </c>
      <c r="B150" s="33" t="s">
        <v>64</v>
      </c>
      <c r="C150" s="34" t="s">
        <v>65</v>
      </c>
      <c r="D150" s="35">
        <v>36923</v>
      </c>
      <c r="E150" s="36" t="s">
        <v>66</v>
      </c>
      <c r="F150" s="67">
        <v>6</v>
      </c>
      <c r="G150" s="68"/>
      <c r="H150" s="68"/>
      <c r="I150" s="68"/>
      <c r="J150" s="68"/>
      <c r="K150" s="68">
        <v>8</v>
      </c>
      <c r="L150" s="61"/>
      <c r="M150" s="68">
        <f t="shared" si="4"/>
        <v>7.2</v>
      </c>
      <c r="N150" s="61"/>
      <c r="O150" s="68">
        <f t="shared" si="5"/>
        <v>7.2</v>
      </c>
    </row>
    <row r="151" spans="1:15" ht="18" customHeight="1">
      <c r="A151" s="6">
        <v>23</v>
      </c>
      <c r="B151" s="15" t="s">
        <v>21</v>
      </c>
      <c r="C151" s="16" t="s">
        <v>67</v>
      </c>
      <c r="D151" s="17" t="s">
        <v>68</v>
      </c>
      <c r="E151" s="18" t="s">
        <v>69</v>
      </c>
      <c r="F151" s="67">
        <v>8</v>
      </c>
      <c r="G151" s="68"/>
      <c r="H151" s="68"/>
      <c r="I151" s="68"/>
      <c r="J151" s="68"/>
      <c r="K151" s="68">
        <v>9</v>
      </c>
      <c r="L151" s="61"/>
      <c r="M151" s="68">
        <f t="shared" si="4"/>
        <v>8.6</v>
      </c>
      <c r="N151" s="61"/>
      <c r="O151" s="68">
        <f t="shared" si="5"/>
        <v>8.6</v>
      </c>
    </row>
    <row r="152" spans="1:15">
      <c r="A152" s="6">
        <v>24</v>
      </c>
      <c r="B152" s="15" t="s">
        <v>150</v>
      </c>
      <c r="C152" s="16" t="s">
        <v>67</v>
      </c>
      <c r="D152" s="17" t="s">
        <v>151</v>
      </c>
      <c r="E152" s="18" t="s">
        <v>39</v>
      </c>
      <c r="F152" s="67">
        <v>7</v>
      </c>
      <c r="G152" s="68"/>
      <c r="H152" s="68"/>
      <c r="I152" s="68"/>
      <c r="J152" s="68"/>
      <c r="K152" s="68">
        <v>8</v>
      </c>
      <c r="L152" s="61"/>
      <c r="M152" s="68">
        <f t="shared" si="4"/>
        <v>7.6</v>
      </c>
      <c r="N152" s="61"/>
      <c r="O152" s="68">
        <f t="shared" si="5"/>
        <v>7.6</v>
      </c>
    </row>
    <row r="153" spans="1:15">
      <c r="A153" s="6">
        <v>25</v>
      </c>
      <c r="B153" s="37" t="s">
        <v>70</v>
      </c>
      <c r="C153" s="38" t="s">
        <v>71</v>
      </c>
      <c r="D153" s="39">
        <v>37014</v>
      </c>
      <c r="E153" s="40" t="s">
        <v>72</v>
      </c>
      <c r="F153" s="67">
        <v>9</v>
      </c>
      <c r="G153" s="68"/>
      <c r="H153" s="68"/>
      <c r="I153" s="68"/>
      <c r="J153" s="68"/>
      <c r="K153" s="68">
        <v>9</v>
      </c>
      <c r="L153" s="61"/>
      <c r="M153" s="68">
        <f t="shared" si="4"/>
        <v>9</v>
      </c>
      <c r="N153" s="61"/>
      <c r="O153" s="68">
        <f t="shared" si="5"/>
        <v>9</v>
      </c>
    </row>
    <row r="154" spans="1:15">
      <c r="A154" s="6">
        <v>26</v>
      </c>
      <c r="B154" s="15" t="s">
        <v>17</v>
      </c>
      <c r="C154" s="16" t="s">
        <v>73</v>
      </c>
      <c r="D154" s="17" t="s">
        <v>74</v>
      </c>
      <c r="E154" s="18" t="s">
        <v>56</v>
      </c>
      <c r="F154" s="73">
        <v>7</v>
      </c>
      <c r="G154" s="68"/>
      <c r="H154" s="68"/>
      <c r="I154" s="68"/>
      <c r="J154" s="68"/>
      <c r="K154" s="68">
        <v>9</v>
      </c>
      <c r="L154" s="61"/>
      <c r="M154" s="68">
        <f t="shared" si="4"/>
        <v>8.1999999999999993</v>
      </c>
      <c r="N154" s="61"/>
      <c r="O154" s="68">
        <f t="shared" si="5"/>
        <v>8.1999999999999993</v>
      </c>
    </row>
    <row r="155" spans="1:15">
      <c r="A155" s="6">
        <v>27</v>
      </c>
      <c r="B155" s="15" t="s">
        <v>17</v>
      </c>
      <c r="C155" s="16" t="s">
        <v>73</v>
      </c>
      <c r="D155" s="17" t="s">
        <v>75</v>
      </c>
      <c r="E155" s="18" t="s">
        <v>52</v>
      </c>
      <c r="F155" s="71">
        <v>8</v>
      </c>
      <c r="G155" s="68"/>
      <c r="H155" s="68"/>
      <c r="I155" s="68"/>
      <c r="J155" s="68"/>
      <c r="K155" s="68">
        <v>9</v>
      </c>
      <c r="L155" s="61"/>
      <c r="M155" s="68">
        <f t="shared" si="4"/>
        <v>8.6</v>
      </c>
      <c r="N155" s="61"/>
      <c r="O155" s="68">
        <f t="shared" si="5"/>
        <v>8.6</v>
      </c>
    </row>
    <row r="156" spans="1:15">
      <c r="A156" s="6">
        <v>28</v>
      </c>
      <c r="B156" s="15" t="s">
        <v>76</v>
      </c>
      <c r="C156" s="16" t="s">
        <v>77</v>
      </c>
      <c r="D156" s="17" t="s">
        <v>78</v>
      </c>
      <c r="E156" s="18" t="s">
        <v>63</v>
      </c>
      <c r="F156" s="67">
        <v>7</v>
      </c>
      <c r="G156" s="68"/>
      <c r="H156" s="68"/>
      <c r="I156" s="68"/>
      <c r="J156" s="68"/>
      <c r="K156" s="68">
        <v>8</v>
      </c>
      <c r="L156" s="61"/>
      <c r="M156" s="68">
        <f t="shared" si="4"/>
        <v>7.6</v>
      </c>
      <c r="N156" s="61"/>
      <c r="O156" s="68">
        <f t="shared" si="5"/>
        <v>7.6</v>
      </c>
    </row>
    <row r="157" spans="1:15">
      <c r="A157" s="6">
        <v>29</v>
      </c>
      <c r="B157" s="15" t="s">
        <v>119</v>
      </c>
      <c r="C157" s="16" t="s">
        <v>120</v>
      </c>
      <c r="D157" s="17" t="s">
        <v>121</v>
      </c>
      <c r="E157" s="18" t="s">
        <v>122</v>
      </c>
      <c r="F157" s="67"/>
      <c r="G157" s="68"/>
      <c r="H157" s="68"/>
      <c r="I157" s="68"/>
      <c r="J157" s="68"/>
      <c r="K157" s="68"/>
      <c r="L157" s="61"/>
      <c r="M157" s="68"/>
      <c r="N157" s="61"/>
      <c r="O157" s="68" t="s">
        <v>163</v>
      </c>
    </row>
    <row r="158" spans="1:15">
      <c r="A158" s="6">
        <v>30</v>
      </c>
      <c r="B158" s="41" t="s">
        <v>79</v>
      </c>
      <c r="C158" s="42" t="s">
        <v>80</v>
      </c>
      <c r="D158" s="43" t="s">
        <v>81</v>
      </c>
      <c r="E158" s="44" t="s">
        <v>82</v>
      </c>
      <c r="F158" s="67">
        <v>8</v>
      </c>
      <c r="G158" s="68"/>
      <c r="H158" s="68"/>
      <c r="I158" s="68"/>
      <c r="J158" s="68"/>
      <c r="K158" s="68">
        <v>8</v>
      </c>
      <c r="L158" s="61"/>
      <c r="M158" s="68">
        <f t="shared" si="4"/>
        <v>8</v>
      </c>
      <c r="N158" s="61"/>
      <c r="O158" s="68">
        <f t="shared" si="5"/>
        <v>8</v>
      </c>
    </row>
    <row r="159" spans="1:15">
      <c r="A159" s="6">
        <v>31</v>
      </c>
      <c r="B159" s="20" t="s">
        <v>83</v>
      </c>
      <c r="C159" s="21" t="s">
        <v>80</v>
      </c>
      <c r="D159" s="22" t="s">
        <v>84</v>
      </c>
      <c r="E159" s="23" t="s">
        <v>85</v>
      </c>
      <c r="F159" s="67">
        <v>8</v>
      </c>
      <c r="G159" s="68"/>
      <c r="H159" s="68"/>
      <c r="I159" s="68"/>
      <c r="J159" s="68"/>
      <c r="K159" s="68">
        <v>9</v>
      </c>
      <c r="L159" s="61"/>
      <c r="M159" s="68">
        <f t="shared" si="4"/>
        <v>8.6</v>
      </c>
      <c r="N159" s="61"/>
      <c r="O159" s="68">
        <f t="shared" si="5"/>
        <v>8.6</v>
      </c>
    </row>
    <row r="160" spans="1:15">
      <c r="A160" s="6">
        <v>32</v>
      </c>
      <c r="B160" s="41" t="s">
        <v>4</v>
      </c>
      <c r="C160" s="42" t="s">
        <v>86</v>
      </c>
      <c r="D160" s="45">
        <v>37231</v>
      </c>
      <c r="E160" s="44" t="s">
        <v>87</v>
      </c>
      <c r="F160" s="69">
        <v>7</v>
      </c>
      <c r="G160" s="68"/>
      <c r="H160" s="68"/>
      <c r="I160" s="68"/>
      <c r="J160" s="68"/>
      <c r="K160" s="68">
        <v>9</v>
      </c>
      <c r="L160" s="61"/>
      <c r="M160" s="68">
        <f t="shared" si="4"/>
        <v>8.1999999999999993</v>
      </c>
      <c r="N160" s="61"/>
      <c r="O160" s="68">
        <f t="shared" si="5"/>
        <v>8.1999999999999993</v>
      </c>
    </row>
    <row r="161" spans="1:15">
      <c r="A161" s="6">
        <v>33</v>
      </c>
      <c r="B161" s="15" t="s">
        <v>36</v>
      </c>
      <c r="C161" s="16" t="s">
        <v>88</v>
      </c>
      <c r="D161" s="17" t="s">
        <v>89</v>
      </c>
      <c r="E161" s="18" t="s">
        <v>22</v>
      </c>
      <c r="F161" s="67">
        <v>7</v>
      </c>
      <c r="G161" s="68"/>
      <c r="H161" s="68"/>
      <c r="I161" s="68"/>
      <c r="J161" s="68"/>
      <c r="K161" s="68">
        <v>8</v>
      </c>
      <c r="L161" s="61"/>
      <c r="M161" s="68">
        <f t="shared" si="4"/>
        <v>7.6</v>
      </c>
      <c r="N161" s="61"/>
      <c r="O161" s="68">
        <f t="shared" si="5"/>
        <v>7.6</v>
      </c>
    </row>
    <row r="162" spans="1:15">
      <c r="A162" s="6">
        <v>34</v>
      </c>
      <c r="B162" s="15" t="s">
        <v>94</v>
      </c>
      <c r="C162" s="16" t="s">
        <v>152</v>
      </c>
      <c r="D162" s="17" t="s">
        <v>95</v>
      </c>
      <c r="E162" s="18" t="s">
        <v>44</v>
      </c>
      <c r="F162" s="74">
        <v>7</v>
      </c>
      <c r="G162" s="68"/>
      <c r="H162" s="68"/>
      <c r="I162" s="68"/>
      <c r="J162" s="68"/>
      <c r="K162" s="68">
        <v>8</v>
      </c>
      <c r="L162" s="61"/>
      <c r="M162" s="68">
        <f t="shared" si="4"/>
        <v>7.6</v>
      </c>
      <c r="N162" s="61"/>
      <c r="O162" s="68">
        <f t="shared" si="5"/>
        <v>7.6</v>
      </c>
    </row>
    <row r="163" spans="1:15" s="95" customFormat="1" ht="20.25" customHeight="1">
      <c r="A163" s="6">
        <v>35</v>
      </c>
      <c r="B163" s="101" t="s">
        <v>91</v>
      </c>
      <c r="C163" s="102" t="s">
        <v>90</v>
      </c>
      <c r="D163" s="103" t="s">
        <v>92</v>
      </c>
      <c r="E163" s="104" t="s">
        <v>93</v>
      </c>
      <c r="F163" s="92"/>
      <c r="G163" s="93"/>
      <c r="H163" s="93"/>
      <c r="I163" s="93"/>
      <c r="J163" s="93"/>
      <c r="K163" s="93"/>
      <c r="L163" s="94"/>
      <c r="M163" s="68"/>
      <c r="N163" s="94"/>
      <c r="O163" s="68" t="s">
        <v>174</v>
      </c>
    </row>
    <row r="164" spans="1:15">
      <c r="A164" s="6">
        <v>36</v>
      </c>
      <c r="B164" s="46" t="s">
        <v>96</v>
      </c>
      <c r="C164" s="47" t="s">
        <v>97</v>
      </c>
      <c r="D164" s="48" t="s">
        <v>98</v>
      </c>
      <c r="E164" s="49" t="s">
        <v>99</v>
      </c>
      <c r="F164" s="75">
        <v>6</v>
      </c>
      <c r="G164" s="68"/>
      <c r="H164" s="68"/>
      <c r="I164" s="68"/>
      <c r="J164" s="68"/>
      <c r="K164" s="68">
        <v>8</v>
      </c>
      <c r="L164" s="61"/>
      <c r="M164" s="68">
        <f t="shared" si="4"/>
        <v>7.2</v>
      </c>
      <c r="N164" s="61"/>
      <c r="O164" s="68">
        <f t="shared" si="5"/>
        <v>7.2</v>
      </c>
    </row>
    <row r="165" spans="1:15">
      <c r="A165" s="6">
        <v>37</v>
      </c>
      <c r="B165" s="15" t="s">
        <v>13</v>
      </c>
      <c r="C165" s="16" t="s">
        <v>97</v>
      </c>
      <c r="D165" s="17" t="s">
        <v>153</v>
      </c>
      <c r="E165" s="18" t="s">
        <v>48</v>
      </c>
      <c r="F165" s="67">
        <v>7</v>
      </c>
      <c r="G165" s="68"/>
      <c r="H165" s="68"/>
      <c r="I165" s="68"/>
      <c r="J165" s="68"/>
      <c r="K165" s="68"/>
      <c r="L165" s="61">
        <v>7</v>
      </c>
      <c r="M165" s="68"/>
      <c r="N165" s="61">
        <f>(SUM(F165)*2+L165*3)/5</f>
        <v>7</v>
      </c>
      <c r="O165" s="68">
        <f t="shared" si="5"/>
        <v>7</v>
      </c>
    </row>
    <row r="166" spans="1:15">
      <c r="A166" s="6">
        <v>38</v>
      </c>
      <c r="B166" s="20" t="s">
        <v>100</v>
      </c>
      <c r="C166" s="21" t="s">
        <v>101</v>
      </c>
      <c r="D166" s="50">
        <v>37014</v>
      </c>
      <c r="E166" s="23" t="s">
        <v>102</v>
      </c>
      <c r="F166" s="67">
        <v>7</v>
      </c>
      <c r="G166" s="68"/>
      <c r="H166" s="68"/>
      <c r="I166" s="68"/>
      <c r="J166" s="68"/>
      <c r="K166" s="68">
        <v>8</v>
      </c>
      <c r="L166" s="61"/>
      <c r="M166" s="68">
        <f t="shared" si="4"/>
        <v>7.6</v>
      </c>
      <c r="N166" s="61"/>
      <c r="O166" s="68">
        <f t="shared" si="5"/>
        <v>7.6</v>
      </c>
    </row>
    <row r="167" spans="1:15" s="95" customFormat="1" ht="19.5" customHeight="1">
      <c r="A167" s="6">
        <v>39</v>
      </c>
      <c r="B167" s="96" t="s">
        <v>21</v>
      </c>
      <c r="C167" s="97" t="s">
        <v>103</v>
      </c>
      <c r="D167" s="98" t="s">
        <v>104</v>
      </c>
      <c r="E167" s="99" t="s">
        <v>44</v>
      </c>
      <c r="F167" s="105"/>
      <c r="G167" s="93"/>
      <c r="H167" s="93"/>
      <c r="I167" s="93"/>
      <c r="J167" s="93"/>
      <c r="K167" s="93"/>
      <c r="L167" s="94"/>
      <c r="M167" s="68"/>
      <c r="N167" s="94"/>
      <c r="O167" s="68" t="s">
        <v>174</v>
      </c>
    </row>
    <row r="168" spans="1:15">
      <c r="A168" s="6">
        <v>40</v>
      </c>
      <c r="B168" s="15" t="s">
        <v>13</v>
      </c>
      <c r="C168" s="16" t="s">
        <v>105</v>
      </c>
      <c r="D168" s="17" t="s">
        <v>106</v>
      </c>
      <c r="E168" s="18" t="s">
        <v>22</v>
      </c>
      <c r="F168" s="67">
        <v>8</v>
      </c>
      <c r="G168" s="68"/>
      <c r="H168" s="68"/>
      <c r="I168" s="68"/>
      <c r="J168" s="68"/>
      <c r="K168" s="68">
        <v>8</v>
      </c>
      <c r="L168" s="61"/>
      <c r="M168" s="68">
        <f t="shared" si="4"/>
        <v>8</v>
      </c>
      <c r="N168" s="61"/>
      <c r="O168" s="68">
        <f t="shared" si="5"/>
        <v>8</v>
      </c>
    </row>
    <row r="169" spans="1:15">
      <c r="A169" s="6">
        <v>41</v>
      </c>
      <c r="B169" s="28" t="s">
        <v>107</v>
      </c>
      <c r="C169" s="29" t="s">
        <v>108</v>
      </c>
      <c r="D169" s="32">
        <v>37175</v>
      </c>
      <c r="E169" s="31" t="s">
        <v>109</v>
      </c>
      <c r="F169" s="76">
        <v>8</v>
      </c>
      <c r="G169" s="68"/>
      <c r="H169" s="68"/>
      <c r="I169" s="68"/>
      <c r="J169" s="68"/>
      <c r="K169" s="68">
        <v>7</v>
      </c>
      <c r="L169" s="61"/>
      <c r="M169" s="68">
        <f t="shared" si="4"/>
        <v>7.4</v>
      </c>
      <c r="N169" s="61"/>
      <c r="O169" s="68">
        <f t="shared" si="5"/>
        <v>7.4</v>
      </c>
    </row>
    <row r="170" spans="1:15">
      <c r="A170" s="6">
        <v>42</v>
      </c>
      <c r="B170" s="15" t="s">
        <v>27</v>
      </c>
      <c r="C170" s="16" t="s">
        <v>123</v>
      </c>
      <c r="D170" s="17" t="s">
        <v>124</v>
      </c>
      <c r="E170" s="18" t="s">
        <v>125</v>
      </c>
      <c r="F170" s="70">
        <v>8</v>
      </c>
      <c r="G170" s="68"/>
      <c r="H170" s="68"/>
      <c r="I170" s="68"/>
      <c r="J170" s="68"/>
      <c r="K170" s="68">
        <v>8</v>
      </c>
      <c r="L170" s="61"/>
      <c r="M170" s="68">
        <f t="shared" si="4"/>
        <v>8</v>
      </c>
      <c r="N170" s="61"/>
      <c r="O170" s="68">
        <f t="shared" si="5"/>
        <v>8</v>
      </c>
    </row>
    <row r="171" spans="1:15">
      <c r="A171" s="6">
        <v>43</v>
      </c>
      <c r="B171" s="37" t="s">
        <v>110</v>
      </c>
      <c r="C171" s="38" t="s">
        <v>111</v>
      </c>
      <c r="D171" s="51" t="s">
        <v>112</v>
      </c>
      <c r="E171" s="40" t="s">
        <v>28</v>
      </c>
      <c r="F171" s="67">
        <v>7</v>
      </c>
      <c r="G171" s="68"/>
      <c r="H171" s="68"/>
      <c r="I171" s="68"/>
      <c r="J171" s="68"/>
      <c r="K171" s="68">
        <v>9</v>
      </c>
      <c r="L171" s="61"/>
      <c r="M171" s="68">
        <f t="shared" si="4"/>
        <v>8.1999999999999993</v>
      </c>
      <c r="N171" s="61"/>
      <c r="O171" s="68">
        <f t="shared" si="5"/>
        <v>8.1999999999999993</v>
      </c>
    </row>
    <row r="172" spans="1:15">
      <c r="A172" s="6">
        <v>44</v>
      </c>
      <c r="B172" s="15" t="s">
        <v>113</v>
      </c>
      <c r="C172" s="16" t="s">
        <v>114</v>
      </c>
      <c r="D172" s="17" t="s">
        <v>115</v>
      </c>
      <c r="E172" s="18" t="s">
        <v>56</v>
      </c>
      <c r="F172" s="67">
        <v>6</v>
      </c>
      <c r="G172" s="68"/>
      <c r="H172" s="68"/>
      <c r="I172" s="68"/>
      <c r="J172" s="68"/>
      <c r="K172" s="68">
        <v>8</v>
      </c>
      <c r="L172" s="61"/>
      <c r="M172" s="68">
        <f t="shared" si="4"/>
        <v>7.2</v>
      </c>
      <c r="N172" s="61"/>
      <c r="O172" s="68">
        <f t="shared" si="5"/>
        <v>7.2</v>
      </c>
    </row>
    <row r="173" spans="1:15">
      <c r="A173" s="6">
        <v>45</v>
      </c>
      <c r="B173" s="15" t="s">
        <v>117</v>
      </c>
      <c r="C173" s="16" t="s">
        <v>116</v>
      </c>
      <c r="D173" s="17" t="s">
        <v>118</v>
      </c>
      <c r="E173" s="18" t="s">
        <v>44</v>
      </c>
      <c r="F173" s="72">
        <v>8</v>
      </c>
      <c r="G173" s="68"/>
      <c r="H173" s="68"/>
      <c r="I173" s="68"/>
      <c r="J173" s="68"/>
      <c r="K173" s="68">
        <v>8</v>
      </c>
      <c r="L173" s="61"/>
      <c r="M173" s="68">
        <f t="shared" si="4"/>
        <v>8</v>
      </c>
      <c r="N173" s="61"/>
      <c r="O173" s="68">
        <f t="shared" si="5"/>
        <v>8</v>
      </c>
    </row>
    <row r="174" spans="1:15" ht="16.5" customHeight="1">
      <c r="A174" s="6">
        <v>46</v>
      </c>
      <c r="B174" s="82" t="s">
        <v>167</v>
      </c>
      <c r="C174" s="83" t="s">
        <v>159</v>
      </c>
      <c r="D174" s="61"/>
      <c r="E174" s="18"/>
      <c r="F174" s="67">
        <v>6</v>
      </c>
      <c r="G174" s="68"/>
      <c r="H174" s="68"/>
      <c r="I174" s="68"/>
      <c r="J174" s="68"/>
      <c r="K174" s="68">
        <v>6</v>
      </c>
      <c r="L174" s="61"/>
      <c r="M174" s="68">
        <f t="shared" si="4"/>
        <v>6</v>
      </c>
      <c r="N174" s="61"/>
      <c r="O174" s="68">
        <f t="shared" si="5"/>
        <v>6</v>
      </c>
    </row>
    <row r="175" spans="1:15" ht="17.25" customHeight="1">
      <c r="A175" s="6">
        <v>47</v>
      </c>
      <c r="B175" s="64" t="s">
        <v>160</v>
      </c>
      <c r="C175" s="65" t="s">
        <v>161</v>
      </c>
      <c r="D175" s="61"/>
      <c r="E175" s="61"/>
      <c r="F175" s="68">
        <v>8</v>
      </c>
      <c r="G175" s="68"/>
      <c r="H175" s="68"/>
      <c r="I175" s="68"/>
      <c r="J175" s="68"/>
      <c r="K175" s="68">
        <v>9</v>
      </c>
      <c r="L175" s="61"/>
      <c r="M175" s="68">
        <f t="shared" si="4"/>
        <v>8.6</v>
      </c>
      <c r="N175" s="61"/>
      <c r="O175" s="68">
        <f t="shared" si="5"/>
        <v>8.6</v>
      </c>
    </row>
    <row r="176" spans="1:15" ht="18.75" customHeight="1">
      <c r="A176" s="6">
        <v>48</v>
      </c>
      <c r="B176" s="64" t="s">
        <v>53</v>
      </c>
      <c r="C176" s="65" t="s">
        <v>162</v>
      </c>
      <c r="D176" s="54"/>
      <c r="E176" s="62"/>
      <c r="F176" s="81">
        <v>7</v>
      </c>
      <c r="G176" s="81"/>
      <c r="H176" s="81"/>
      <c r="I176" s="81"/>
      <c r="J176" s="81"/>
      <c r="K176" s="81">
        <v>8</v>
      </c>
      <c r="L176" s="62"/>
      <c r="M176" s="68">
        <f t="shared" si="4"/>
        <v>7.6</v>
      </c>
      <c r="N176" s="62"/>
      <c r="O176" s="68">
        <f t="shared" si="5"/>
        <v>7.6</v>
      </c>
    </row>
    <row r="177" spans="1:15">
      <c r="A177" s="2"/>
      <c r="B177" s="3" t="s">
        <v>235</v>
      </c>
      <c r="C177" s="3" t="s">
        <v>236</v>
      </c>
      <c r="F177" s="79">
        <v>8</v>
      </c>
      <c r="K177" s="79">
        <v>7</v>
      </c>
      <c r="M177" s="79">
        <f t="shared" si="4"/>
        <v>7.4</v>
      </c>
      <c r="O177" s="68">
        <f t="shared" si="5"/>
        <v>7.4</v>
      </c>
    </row>
    <row r="178" spans="1:15">
      <c r="A178" s="95">
        <v>49</v>
      </c>
      <c r="B178" s="95" t="s">
        <v>179</v>
      </c>
      <c r="C178" s="95" t="s">
        <v>180</v>
      </c>
      <c r="F178" s="79">
        <v>6</v>
      </c>
      <c r="O178" s="68">
        <f t="shared" si="5"/>
        <v>0</v>
      </c>
    </row>
    <row r="179" spans="1:15">
      <c r="B179" s="60" t="s">
        <v>193</v>
      </c>
      <c r="C179" s="60" t="s">
        <v>194</v>
      </c>
      <c r="F179" s="79">
        <v>7</v>
      </c>
      <c r="O179" s="68">
        <f t="shared" si="5"/>
        <v>0</v>
      </c>
    </row>
    <row r="180" spans="1:15">
      <c r="B180" s="60" t="s">
        <v>269</v>
      </c>
      <c r="C180" s="60" t="s">
        <v>147</v>
      </c>
    </row>
    <row r="181" spans="1:15">
      <c r="B181" s="60" t="s">
        <v>21</v>
      </c>
      <c r="C181" s="60" t="s">
        <v>194</v>
      </c>
    </row>
    <row r="184" spans="1:15" ht="18.75">
      <c r="A184" s="676" t="s">
        <v>126</v>
      </c>
      <c r="B184" s="676"/>
      <c r="C184" s="676"/>
      <c r="D184" s="676"/>
      <c r="E184" s="676"/>
      <c r="F184" s="676"/>
      <c r="G184" s="676"/>
      <c r="H184" s="676"/>
      <c r="I184" s="676"/>
      <c r="J184" s="676"/>
      <c r="K184" s="676"/>
      <c r="L184" s="676"/>
      <c r="M184" s="676"/>
      <c r="N184" s="676"/>
      <c r="O184" s="676"/>
    </row>
    <row r="185" spans="1:15" ht="18.75">
      <c r="A185" s="676" t="s">
        <v>136</v>
      </c>
      <c r="B185" s="676"/>
      <c r="C185" s="676"/>
      <c r="D185" s="676"/>
      <c r="E185" s="676"/>
      <c r="F185" s="676"/>
      <c r="G185" s="676"/>
      <c r="H185" s="676"/>
      <c r="I185" s="676"/>
      <c r="J185" s="676"/>
      <c r="K185" s="676"/>
      <c r="L185" s="676"/>
      <c r="M185" s="676"/>
      <c r="N185" s="676"/>
      <c r="O185" s="676"/>
    </row>
    <row r="186" spans="1:15" ht="18.75">
      <c r="A186" s="676" t="s">
        <v>127</v>
      </c>
      <c r="B186" s="676"/>
      <c r="C186" s="676"/>
      <c r="D186" s="676"/>
      <c r="E186" s="676"/>
      <c r="F186" s="676"/>
      <c r="G186" s="676"/>
      <c r="H186" s="676"/>
      <c r="I186" s="676"/>
      <c r="J186" s="676"/>
      <c r="K186" s="676"/>
      <c r="L186" s="676"/>
      <c r="M186" s="676"/>
      <c r="N186" s="676"/>
      <c r="O186" s="676"/>
    </row>
    <row r="187" spans="1:15" ht="18.75">
      <c r="A187" s="677" t="s">
        <v>176</v>
      </c>
      <c r="B187" s="677"/>
      <c r="C187" s="677"/>
      <c r="D187" s="677"/>
      <c r="E187" s="677"/>
      <c r="F187" s="677"/>
      <c r="G187" s="677"/>
      <c r="H187" s="677"/>
      <c r="I187" s="677"/>
      <c r="J187" s="677"/>
      <c r="K187" s="677"/>
      <c r="L187" s="677"/>
      <c r="M187" s="677"/>
      <c r="N187" s="677"/>
      <c r="O187" s="677"/>
    </row>
    <row r="188" spans="1:15" ht="18.75">
      <c r="A188" s="678" t="s">
        <v>177</v>
      </c>
      <c r="B188" s="678"/>
      <c r="C188" s="678"/>
      <c r="D188" s="678"/>
      <c r="E188" s="678"/>
      <c r="F188" s="678"/>
      <c r="G188" s="678"/>
      <c r="H188" s="678"/>
      <c r="I188" s="678"/>
      <c r="J188" s="678"/>
      <c r="K188" s="678"/>
      <c r="L188" s="678"/>
      <c r="M188" s="678"/>
      <c r="N188" s="678"/>
      <c r="O188" s="678"/>
    </row>
    <row r="189" spans="1:15" ht="15.75">
      <c r="A189" s="679" t="s">
        <v>128</v>
      </c>
      <c r="B189" s="679" t="s">
        <v>129</v>
      </c>
      <c r="C189" s="679"/>
      <c r="D189" s="680" t="s">
        <v>130</v>
      </c>
      <c r="E189" s="680" t="s">
        <v>131</v>
      </c>
      <c r="F189" s="681" t="s">
        <v>132</v>
      </c>
      <c r="G189" s="681"/>
      <c r="H189" s="681"/>
      <c r="I189" s="681"/>
      <c r="J189" s="681"/>
      <c r="K189" s="682" t="s">
        <v>133</v>
      </c>
      <c r="L189" s="680" t="s">
        <v>134</v>
      </c>
      <c r="M189" s="680" t="s">
        <v>135</v>
      </c>
      <c r="N189" s="680"/>
      <c r="O189" s="90" t="s">
        <v>178</v>
      </c>
    </row>
    <row r="190" spans="1:15" ht="15.75">
      <c r="A190" s="679"/>
      <c r="B190" s="679"/>
      <c r="C190" s="679"/>
      <c r="D190" s="680"/>
      <c r="E190" s="680"/>
      <c r="F190" s="681"/>
      <c r="G190" s="681"/>
      <c r="H190" s="681"/>
      <c r="I190" s="681"/>
      <c r="J190" s="681"/>
      <c r="K190" s="682"/>
      <c r="L190" s="680"/>
      <c r="M190" s="91" t="s">
        <v>133</v>
      </c>
      <c r="N190" s="91" t="s">
        <v>134</v>
      </c>
      <c r="O190" s="108">
        <v>2</v>
      </c>
    </row>
    <row r="191" spans="1:15">
      <c r="A191" s="6">
        <v>1</v>
      </c>
      <c r="B191" s="11" t="s">
        <v>0</v>
      </c>
      <c r="C191" s="12" t="s">
        <v>1</v>
      </c>
      <c r="D191" s="13" t="s">
        <v>2</v>
      </c>
      <c r="E191" s="14" t="s">
        <v>3</v>
      </c>
      <c r="F191" s="67">
        <v>7</v>
      </c>
      <c r="G191" s="68">
        <v>7</v>
      </c>
      <c r="H191" s="68"/>
      <c r="I191" s="68"/>
      <c r="J191" s="68"/>
      <c r="K191" s="68">
        <v>7</v>
      </c>
      <c r="L191" s="61"/>
      <c r="M191" s="68">
        <f>(SUM(F191:G191)*2+K191*3)/7</f>
        <v>7</v>
      </c>
      <c r="N191" s="61"/>
      <c r="O191" s="68">
        <f>MAX(M191,N191)</f>
        <v>7</v>
      </c>
    </row>
    <row r="192" spans="1:15">
      <c r="A192" s="6">
        <v>2</v>
      </c>
      <c r="B192" s="15" t="s">
        <v>4</v>
      </c>
      <c r="C192" s="16" t="s">
        <v>5</v>
      </c>
      <c r="D192" s="17" t="s">
        <v>137</v>
      </c>
      <c r="E192" s="18" t="s">
        <v>138</v>
      </c>
      <c r="F192" s="69">
        <v>6</v>
      </c>
      <c r="G192" s="68">
        <v>8</v>
      </c>
      <c r="H192" s="68"/>
      <c r="I192" s="68"/>
      <c r="J192" s="68"/>
      <c r="K192" s="68">
        <v>7</v>
      </c>
      <c r="L192" s="61"/>
      <c r="M192" s="68">
        <f t="shared" ref="M192:M240" si="6">(SUM(F192:G192)*2+K192*3)/7</f>
        <v>7</v>
      </c>
      <c r="N192" s="61"/>
      <c r="O192" s="68">
        <f t="shared" ref="O192:O241" si="7">MAX(M192,N192)</f>
        <v>7</v>
      </c>
    </row>
    <row r="193" spans="1:15">
      <c r="A193" s="6">
        <v>3</v>
      </c>
      <c r="B193" s="15" t="s">
        <v>6</v>
      </c>
      <c r="C193" s="16" t="s">
        <v>7</v>
      </c>
      <c r="D193" s="17" t="s">
        <v>8</v>
      </c>
      <c r="E193" s="18" t="s">
        <v>9</v>
      </c>
      <c r="F193" s="69">
        <v>5</v>
      </c>
      <c r="G193" s="68">
        <v>5</v>
      </c>
      <c r="H193" s="68"/>
      <c r="I193" s="68"/>
      <c r="J193" s="68"/>
      <c r="K193" s="68">
        <v>5</v>
      </c>
      <c r="L193" s="61"/>
      <c r="M193" s="68">
        <f t="shared" si="6"/>
        <v>5</v>
      </c>
      <c r="N193" s="61"/>
      <c r="O193" s="68">
        <f t="shared" si="7"/>
        <v>5</v>
      </c>
    </row>
    <row r="194" spans="1:15">
      <c r="A194" s="6">
        <v>4</v>
      </c>
      <c r="B194" s="15" t="s">
        <v>10</v>
      </c>
      <c r="C194" s="16" t="s">
        <v>11</v>
      </c>
      <c r="D194" s="19">
        <v>37142</v>
      </c>
      <c r="E194" s="18" t="s">
        <v>12</v>
      </c>
      <c r="F194" s="69">
        <v>6</v>
      </c>
      <c r="G194" s="68">
        <v>6</v>
      </c>
      <c r="H194" s="68"/>
      <c r="I194" s="68"/>
      <c r="J194" s="68"/>
      <c r="K194" s="68">
        <v>7</v>
      </c>
      <c r="L194" s="61"/>
      <c r="M194" s="68">
        <f t="shared" si="6"/>
        <v>6.4285714285714288</v>
      </c>
      <c r="N194" s="61"/>
      <c r="O194" s="68">
        <f t="shared" si="7"/>
        <v>6.4285714285714288</v>
      </c>
    </row>
    <row r="195" spans="1:15">
      <c r="A195" s="6">
        <v>5</v>
      </c>
      <c r="B195" s="15" t="s">
        <v>13</v>
      </c>
      <c r="C195" s="16" t="s">
        <v>14</v>
      </c>
      <c r="D195" s="17" t="s">
        <v>15</v>
      </c>
      <c r="E195" s="18" t="s">
        <v>16</v>
      </c>
      <c r="F195" s="70">
        <v>8</v>
      </c>
      <c r="G195" s="68">
        <v>8</v>
      </c>
      <c r="H195" s="68"/>
      <c r="I195" s="68"/>
      <c r="J195" s="68"/>
      <c r="K195" s="68">
        <v>7</v>
      </c>
      <c r="L195" s="61"/>
      <c r="M195" s="68">
        <f t="shared" si="6"/>
        <v>7.5714285714285712</v>
      </c>
      <c r="N195" s="61"/>
      <c r="O195" s="68">
        <f t="shared" si="7"/>
        <v>7.5714285714285712</v>
      </c>
    </row>
    <row r="196" spans="1:15">
      <c r="A196" s="6">
        <v>6</v>
      </c>
      <c r="B196" s="20" t="s">
        <v>17</v>
      </c>
      <c r="C196" s="21" t="s">
        <v>18</v>
      </c>
      <c r="D196" s="22" t="s">
        <v>19</v>
      </c>
      <c r="E196" s="23" t="s">
        <v>20</v>
      </c>
      <c r="F196" s="67">
        <v>6</v>
      </c>
      <c r="G196" s="68">
        <v>6</v>
      </c>
      <c r="H196" s="68"/>
      <c r="I196" s="68"/>
      <c r="J196" s="68"/>
      <c r="K196" s="68">
        <v>6</v>
      </c>
      <c r="L196" s="61"/>
      <c r="M196" s="68">
        <f t="shared" si="6"/>
        <v>6</v>
      </c>
      <c r="N196" s="61"/>
      <c r="O196" s="68">
        <f t="shared" si="7"/>
        <v>6</v>
      </c>
    </row>
    <row r="197" spans="1:15">
      <c r="A197" s="6">
        <v>7</v>
      </c>
      <c r="B197" s="15" t="s">
        <v>23</v>
      </c>
      <c r="C197" s="16" t="s">
        <v>24</v>
      </c>
      <c r="D197" s="19">
        <v>36929</v>
      </c>
      <c r="E197" s="18" t="s">
        <v>25</v>
      </c>
      <c r="F197" s="67">
        <v>6</v>
      </c>
      <c r="G197" s="68">
        <v>5</v>
      </c>
      <c r="H197" s="68"/>
      <c r="I197" s="68"/>
      <c r="J197" s="68"/>
      <c r="K197" s="68">
        <v>5</v>
      </c>
      <c r="L197" s="61"/>
      <c r="M197" s="68">
        <f t="shared" si="6"/>
        <v>5.2857142857142856</v>
      </c>
      <c r="N197" s="61"/>
      <c r="O197" s="68">
        <f t="shared" si="7"/>
        <v>5.2857142857142856</v>
      </c>
    </row>
    <row r="198" spans="1:15">
      <c r="A198" s="6">
        <v>8</v>
      </c>
      <c r="B198" s="15" t="s">
        <v>139</v>
      </c>
      <c r="C198" s="16" t="s">
        <v>140</v>
      </c>
      <c r="D198" s="17" t="s">
        <v>141</v>
      </c>
      <c r="E198" s="18" t="s">
        <v>142</v>
      </c>
      <c r="F198" s="67">
        <v>6</v>
      </c>
      <c r="G198" s="68">
        <v>7</v>
      </c>
      <c r="H198" s="68"/>
      <c r="I198" s="68"/>
      <c r="J198" s="68"/>
      <c r="K198" s="68">
        <v>7</v>
      </c>
      <c r="L198" s="61"/>
      <c r="M198" s="68">
        <f t="shared" si="6"/>
        <v>6.7142857142857144</v>
      </c>
      <c r="N198" s="61"/>
      <c r="O198" s="68">
        <f t="shared" si="7"/>
        <v>6.7142857142857144</v>
      </c>
    </row>
    <row r="199" spans="1:15">
      <c r="A199" s="6">
        <v>9</v>
      </c>
      <c r="B199" s="15" t="s">
        <v>143</v>
      </c>
      <c r="C199" s="16" t="s">
        <v>144</v>
      </c>
      <c r="D199" s="17" t="s">
        <v>145</v>
      </c>
      <c r="E199" s="18" t="s">
        <v>26</v>
      </c>
      <c r="F199" s="67">
        <v>5</v>
      </c>
      <c r="G199" s="68">
        <v>7</v>
      </c>
      <c r="H199" s="68"/>
      <c r="I199" s="68"/>
      <c r="J199" s="68"/>
      <c r="K199" s="68">
        <v>7</v>
      </c>
      <c r="L199" s="61"/>
      <c r="M199" s="68">
        <f t="shared" si="6"/>
        <v>6.4285714285714288</v>
      </c>
      <c r="N199" s="61"/>
      <c r="O199" s="68">
        <f t="shared" si="7"/>
        <v>6.4285714285714288</v>
      </c>
    </row>
    <row r="200" spans="1:15">
      <c r="A200" s="6">
        <v>10</v>
      </c>
      <c r="B200" s="24" t="s">
        <v>29</v>
      </c>
      <c r="C200" s="25" t="s">
        <v>30</v>
      </c>
      <c r="D200" s="26">
        <v>37231</v>
      </c>
      <c r="E200" s="27" t="s">
        <v>31</v>
      </c>
      <c r="F200" s="67">
        <v>5</v>
      </c>
      <c r="G200" s="68">
        <v>6</v>
      </c>
      <c r="H200" s="68"/>
      <c r="I200" s="68"/>
      <c r="J200" s="68"/>
      <c r="K200" s="68">
        <v>6</v>
      </c>
      <c r="L200" s="61"/>
      <c r="M200" s="68">
        <f t="shared" si="6"/>
        <v>5.7142857142857144</v>
      </c>
      <c r="N200" s="61"/>
      <c r="O200" s="68">
        <f t="shared" si="7"/>
        <v>5.7142857142857144</v>
      </c>
    </row>
    <row r="201" spans="1:15">
      <c r="A201" s="6">
        <v>11</v>
      </c>
      <c r="B201" s="28" t="s">
        <v>32</v>
      </c>
      <c r="C201" s="29" t="s">
        <v>33</v>
      </c>
      <c r="D201" s="30" t="s">
        <v>34</v>
      </c>
      <c r="E201" s="31" t="s">
        <v>35</v>
      </c>
      <c r="F201" s="71">
        <v>5</v>
      </c>
      <c r="G201" s="68">
        <v>6</v>
      </c>
      <c r="H201" s="68"/>
      <c r="I201" s="68"/>
      <c r="J201" s="68"/>
      <c r="K201" s="68">
        <v>6</v>
      </c>
      <c r="L201" s="61"/>
      <c r="M201" s="68">
        <f t="shared" si="6"/>
        <v>5.7142857142857144</v>
      </c>
      <c r="N201" s="61"/>
      <c r="O201" s="68">
        <f t="shared" si="7"/>
        <v>5.7142857142857144</v>
      </c>
    </row>
    <row r="202" spans="1:15">
      <c r="A202" s="6">
        <v>12</v>
      </c>
      <c r="B202" s="7" t="s">
        <v>36</v>
      </c>
      <c r="C202" s="8" t="s">
        <v>37</v>
      </c>
      <c r="D202" s="9">
        <v>37205</v>
      </c>
      <c r="E202" s="10" t="s">
        <v>38</v>
      </c>
      <c r="F202" s="92"/>
      <c r="G202" s="93"/>
      <c r="H202" s="93"/>
      <c r="I202" s="93"/>
      <c r="J202" s="93"/>
      <c r="K202" s="93"/>
      <c r="L202" s="94"/>
      <c r="M202" s="68">
        <f t="shared" si="6"/>
        <v>0</v>
      </c>
      <c r="N202" s="94"/>
      <c r="O202" s="68" t="s">
        <v>174</v>
      </c>
    </row>
    <row r="203" spans="1:15">
      <c r="A203" s="6">
        <v>13</v>
      </c>
      <c r="B203" s="15" t="s">
        <v>146</v>
      </c>
      <c r="C203" s="16" t="s">
        <v>147</v>
      </c>
      <c r="D203" s="17" t="s">
        <v>148</v>
      </c>
      <c r="E203" s="18" t="s">
        <v>56</v>
      </c>
      <c r="F203" s="72"/>
      <c r="G203" s="68"/>
      <c r="H203" s="68"/>
      <c r="I203" s="68"/>
      <c r="J203" s="68"/>
      <c r="K203" s="68"/>
      <c r="L203" s="61"/>
      <c r="M203" s="68">
        <f t="shared" si="6"/>
        <v>0</v>
      </c>
      <c r="N203" s="61"/>
      <c r="O203" s="68" t="s">
        <v>174</v>
      </c>
    </row>
    <row r="204" spans="1:15">
      <c r="A204" s="6">
        <v>14</v>
      </c>
      <c r="B204" s="15" t="s">
        <v>13</v>
      </c>
      <c r="C204" s="16" t="s">
        <v>40</v>
      </c>
      <c r="D204" s="17" t="s">
        <v>41</v>
      </c>
      <c r="E204" s="18" t="s">
        <v>149</v>
      </c>
      <c r="F204" s="67">
        <v>6</v>
      </c>
      <c r="G204" s="68">
        <v>5</v>
      </c>
      <c r="H204" s="68"/>
      <c r="I204" s="68"/>
      <c r="J204" s="68"/>
      <c r="K204" s="68">
        <v>7</v>
      </c>
      <c r="L204" s="61"/>
      <c r="M204" s="68">
        <f t="shared" si="6"/>
        <v>6.1428571428571432</v>
      </c>
      <c r="N204" s="61"/>
      <c r="O204" s="68">
        <f t="shared" si="7"/>
        <v>6.1428571428571432</v>
      </c>
    </row>
    <row r="205" spans="1:15">
      <c r="A205" s="6">
        <v>15</v>
      </c>
      <c r="B205" s="15" t="s">
        <v>42</v>
      </c>
      <c r="C205" s="16" t="s">
        <v>40</v>
      </c>
      <c r="D205" s="17" t="s">
        <v>43</v>
      </c>
      <c r="E205" s="18" t="s">
        <v>22</v>
      </c>
      <c r="F205" s="67">
        <v>6</v>
      </c>
      <c r="G205" s="68">
        <v>6</v>
      </c>
      <c r="H205" s="68"/>
      <c r="I205" s="68"/>
      <c r="J205" s="68"/>
      <c r="K205" s="68">
        <v>6</v>
      </c>
      <c r="L205" s="61"/>
      <c r="M205" s="68">
        <f t="shared" si="6"/>
        <v>6</v>
      </c>
      <c r="N205" s="61"/>
      <c r="O205" s="68">
        <f t="shared" si="7"/>
        <v>6</v>
      </c>
    </row>
    <row r="206" spans="1:15">
      <c r="A206" s="6">
        <v>16</v>
      </c>
      <c r="B206" s="7" t="s">
        <v>45</v>
      </c>
      <c r="C206" s="8" t="s">
        <v>46</v>
      </c>
      <c r="D206" s="9" t="s">
        <v>47</v>
      </c>
      <c r="E206" s="10" t="s">
        <v>48</v>
      </c>
      <c r="F206" s="100">
        <v>5</v>
      </c>
      <c r="G206" s="93"/>
      <c r="H206" s="93"/>
      <c r="I206" s="93"/>
      <c r="J206" s="93"/>
      <c r="K206" s="93"/>
      <c r="L206" s="94"/>
      <c r="M206" s="68">
        <f t="shared" si="6"/>
        <v>1.4285714285714286</v>
      </c>
      <c r="N206" s="94"/>
      <c r="O206" s="68" t="s">
        <v>174</v>
      </c>
    </row>
    <row r="207" spans="1:15">
      <c r="A207" s="6">
        <v>17</v>
      </c>
      <c r="B207" s="15" t="s">
        <v>36</v>
      </c>
      <c r="C207" s="16" t="s">
        <v>46</v>
      </c>
      <c r="D207" s="17" t="s">
        <v>49</v>
      </c>
      <c r="E207" s="18" t="s">
        <v>44</v>
      </c>
      <c r="F207" s="67">
        <v>6</v>
      </c>
      <c r="G207" s="68">
        <v>5</v>
      </c>
      <c r="H207" s="68"/>
      <c r="I207" s="68"/>
      <c r="J207" s="68"/>
      <c r="K207" s="68">
        <v>6</v>
      </c>
      <c r="L207" s="61"/>
      <c r="M207" s="68">
        <f t="shared" si="6"/>
        <v>5.7142857142857144</v>
      </c>
      <c r="N207" s="61"/>
      <c r="O207" s="68">
        <f t="shared" si="7"/>
        <v>5.7142857142857144</v>
      </c>
    </row>
    <row r="208" spans="1:15">
      <c r="A208" s="6">
        <v>18</v>
      </c>
      <c r="B208" s="15" t="s">
        <v>50</v>
      </c>
      <c r="C208" s="16" t="s">
        <v>46</v>
      </c>
      <c r="D208" s="19">
        <v>36739</v>
      </c>
      <c r="E208" s="18" t="s">
        <v>51</v>
      </c>
      <c r="F208" s="72">
        <v>6</v>
      </c>
      <c r="G208" s="68">
        <v>5</v>
      </c>
      <c r="H208" s="68"/>
      <c r="I208" s="68"/>
      <c r="J208" s="68"/>
      <c r="K208" s="68">
        <v>6</v>
      </c>
      <c r="L208" s="61"/>
      <c r="M208" s="68">
        <f t="shared" si="6"/>
        <v>5.7142857142857144</v>
      </c>
      <c r="N208" s="61"/>
      <c r="O208" s="68">
        <f t="shared" si="7"/>
        <v>5.7142857142857144</v>
      </c>
    </row>
    <row r="209" spans="1:15">
      <c r="A209" s="6">
        <v>19</v>
      </c>
      <c r="B209" s="15" t="s">
        <v>53</v>
      </c>
      <c r="C209" s="16" t="s">
        <v>54</v>
      </c>
      <c r="D209" s="17" t="s">
        <v>55</v>
      </c>
      <c r="E209" s="18" t="s">
        <v>56</v>
      </c>
      <c r="F209" s="67">
        <v>5</v>
      </c>
      <c r="G209" s="68">
        <v>5</v>
      </c>
      <c r="H209" s="68"/>
      <c r="I209" s="68"/>
      <c r="J209" s="68"/>
      <c r="K209" s="68">
        <v>5</v>
      </c>
      <c r="L209" s="61"/>
      <c r="M209" s="68">
        <f t="shared" si="6"/>
        <v>5</v>
      </c>
      <c r="N209" s="61"/>
      <c r="O209" s="68">
        <f t="shared" si="7"/>
        <v>5</v>
      </c>
    </row>
    <row r="210" spans="1:15">
      <c r="A210" s="6">
        <v>20</v>
      </c>
      <c r="B210" s="96" t="s">
        <v>57</v>
      </c>
      <c r="C210" s="97" t="s">
        <v>58</v>
      </c>
      <c r="D210" s="98" t="s">
        <v>59</v>
      </c>
      <c r="E210" s="99" t="s">
        <v>60</v>
      </c>
      <c r="F210" s="100"/>
      <c r="G210" s="93"/>
      <c r="H210" s="93"/>
      <c r="I210" s="93"/>
      <c r="J210" s="93"/>
      <c r="K210" s="93"/>
      <c r="L210" s="94"/>
      <c r="M210" s="68">
        <f t="shared" si="6"/>
        <v>0</v>
      </c>
      <c r="N210" s="94"/>
      <c r="O210" s="68" t="s">
        <v>174</v>
      </c>
    </row>
    <row r="211" spans="1:15">
      <c r="A211" s="6">
        <v>21</v>
      </c>
      <c r="B211" s="15" t="s">
        <v>17</v>
      </c>
      <c r="C211" s="16" t="s">
        <v>61</v>
      </c>
      <c r="D211" s="17" t="s">
        <v>62</v>
      </c>
      <c r="E211" s="18" t="s">
        <v>63</v>
      </c>
      <c r="F211" s="67">
        <v>7</v>
      </c>
      <c r="G211" s="68">
        <v>7</v>
      </c>
      <c r="H211" s="68"/>
      <c r="I211" s="68"/>
      <c r="J211" s="68"/>
      <c r="K211" s="68">
        <v>7</v>
      </c>
      <c r="L211" s="61"/>
      <c r="M211" s="68">
        <f t="shared" si="6"/>
        <v>7</v>
      </c>
      <c r="N211" s="61"/>
      <c r="O211" s="68">
        <f t="shared" si="7"/>
        <v>7</v>
      </c>
    </row>
    <row r="212" spans="1:15">
      <c r="A212" s="6">
        <v>22</v>
      </c>
      <c r="B212" s="33" t="s">
        <v>64</v>
      </c>
      <c r="C212" s="34" t="s">
        <v>65</v>
      </c>
      <c r="D212" s="35">
        <v>36923</v>
      </c>
      <c r="E212" s="36" t="s">
        <v>66</v>
      </c>
      <c r="F212" s="67">
        <v>6</v>
      </c>
      <c r="G212" s="68">
        <v>5</v>
      </c>
      <c r="H212" s="68"/>
      <c r="I212" s="68"/>
      <c r="J212" s="68"/>
      <c r="K212" s="68">
        <v>6</v>
      </c>
      <c r="L212" s="61"/>
      <c r="M212" s="68">
        <f t="shared" si="6"/>
        <v>5.7142857142857144</v>
      </c>
      <c r="N212" s="61"/>
      <c r="O212" s="68">
        <f t="shared" si="7"/>
        <v>5.7142857142857144</v>
      </c>
    </row>
    <row r="213" spans="1:15">
      <c r="A213" s="6">
        <v>23</v>
      </c>
      <c r="B213" s="15" t="s">
        <v>21</v>
      </c>
      <c r="C213" s="16" t="s">
        <v>67</v>
      </c>
      <c r="D213" s="17" t="s">
        <v>68</v>
      </c>
      <c r="E213" s="18" t="s">
        <v>69</v>
      </c>
      <c r="F213" s="67">
        <v>6</v>
      </c>
      <c r="G213" s="68">
        <v>7</v>
      </c>
      <c r="H213" s="68"/>
      <c r="I213" s="68"/>
      <c r="J213" s="68"/>
      <c r="K213" s="68">
        <v>7</v>
      </c>
      <c r="L213" s="61"/>
      <c r="M213" s="68">
        <f t="shared" si="6"/>
        <v>6.7142857142857144</v>
      </c>
      <c r="N213" s="61"/>
      <c r="O213" s="68">
        <f t="shared" si="7"/>
        <v>6.7142857142857144</v>
      </c>
    </row>
    <row r="214" spans="1:15">
      <c r="A214" s="6">
        <v>24</v>
      </c>
      <c r="B214" s="15" t="s">
        <v>150</v>
      </c>
      <c r="C214" s="16" t="s">
        <v>67</v>
      </c>
      <c r="D214" s="17" t="s">
        <v>151</v>
      </c>
      <c r="E214" s="18" t="s">
        <v>39</v>
      </c>
      <c r="F214" s="67">
        <v>8</v>
      </c>
      <c r="G214" s="68">
        <v>7</v>
      </c>
      <c r="H214" s="68"/>
      <c r="I214" s="68"/>
      <c r="J214" s="68"/>
      <c r="K214" s="68">
        <v>7</v>
      </c>
      <c r="L214" s="61"/>
      <c r="M214" s="68">
        <f t="shared" si="6"/>
        <v>7.2857142857142856</v>
      </c>
      <c r="N214" s="61"/>
      <c r="O214" s="68">
        <f t="shared" si="7"/>
        <v>7.2857142857142856</v>
      </c>
    </row>
    <row r="215" spans="1:15">
      <c r="A215" s="6">
        <v>25</v>
      </c>
      <c r="B215" s="37" t="s">
        <v>70</v>
      </c>
      <c r="C215" s="38" t="s">
        <v>71</v>
      </c>
      <c r="D215" s="39">
        <v>37014</v>
      </c>
      <c r="E215" s="40" t="s">
        <v>72</v>
      </c>
      <c r="F215" s="67">
        <v>8</v>
      </c>
      <c r="G215" s="68">
        <v>7</v>
      </c>
      <c r="H215" s="68"/>
      <c r="I215" s="68"/>
      <c r="J215" s="68"/>
      <c r="K215" s="68">
        <v>7</v>
      </c>
      <c r="L215" s="61"/>
      <c r="M215" s="68">
        <f t="shared" si="6"/>
        <v>7.2857142857142856</v>
      </c>
      <c r="N215" s="61"/>
      <c r="O215" s="68">
        <f t="shared" si="7"/>
        <v>7.2857142857142856</v>
      </c>
    </row>
    <row r="216" spans="1:15">
      <c r="A216" s="6">
        <v>26</v>
      </c>
      <c r="B216" s="15" t="s">
        <v>17</v>
      </c>
      <c r="C216" s="16" t="s">
        <v>73</v>
      </c>
      <c r="D216" s="17" t="s">
        <v>74</v>
      </c>
      <c r="E216" s="18" t="s">
        <v>56</v>
      </c>
      <c r="F216" s="73">
        <v>5</v>
      </c>
      <c r="G216" s="68">
        <v>6</v>
      </c>
      <c r="H216" s="68"/>
      <c r="I216" s="68"/>
      <c r="J216" s="68"/>
      <c r="K216" s="68">
        <v>5</v>
      </c>
      <c r="L216" s="61"/>
      <c r="M216" s="68">
        <f t="shared" si="6"/>
        <v>5.2857142857142856</v>
      </c>
      <c r="N216" s="61"/>
      <c r="O216" s="68">
        <f t="shared" si="7"/>
        <v>5.2857142857142856</v>
      </c>
    </row>
    <row r="217" spans="1:15">
      <c r="A217" s="6">
        <v>27</v>
      </c>
      <c r="B217" s="15" t="s">
        <v>17</v>
      </c>
      <c r="C217" s="16" t="s">
        <v>73</v>
      </c>
      <c r="D217" s="17" t="s">
        <v>75</v>
      </c>
      <c r="E217" s="18" t="s">
        <v>52</v>
      </c>
      <c r="F217" s="71">
        <v>5</v>
      </c>
      <c r="G217" s="68">
        <v>6</v>
      </c>
      <c r="H217" s="68"/>
      <c r="I217" s="68"/>
      <c r="J217" s="68"/>
      <c r="K217" s="68">
        <v>7</v>
      </c>
      <c r="L217" s="61"/>
      <c r="M217" s="68">
        <f t="shared" si="6"/>
        <v>6.1428571428571432</v>
      </c>
      <c r="N217" s="61"/>
      <c r="O217" s="68">
        <f t="shared" si="7"/>
        <v>6.1428571428571432</v>
      </c>
    </row>
    <row r="218" spans="1:15">
      <c r="A218" s="6">
        <v>28</v>
      </c>
      <c r="B218" s="15" t="s">
        <v>76</v>
      </c>
      <c r="C218" s="16" t="s">
        <v>77</v>
      </c>
      <c r="D218" s="17" t="s">
        <v>78</v>
      </c>
      <c r="E218" s="18" t="s">
        <v>63</v>
      </c>
      <c r="F218" s="67">
        <v>6</v>
      </c>
      <c r="G218" s="68">
        <v>7</v>
      </c>
      <c r="H218" s="68"/>
      <c r="I218" s="68"/>
      <c r="J218" s="68"/>
      <c r="K218" s="68">
        <v>7</v>
      </c>
      <c r="L218" s="61"/>
      <c r="M218" s="68">
        <f t="shared" si="6"/>
        <v>6.7142857142857144</v>
      </c>
      <c r="N218" s="61"/>
      <c r="O218" s="68">
        <f t="shared" si="7"/>
        <v>6.7142857142857144</v>
      </c>
    </row>
    <row r="219" spans="1:15">
      <c r="A219" s="6">
        <v>29</v>
      </c>
      <c r="B219" s="15" t="s">
        <v>119</v>
      </c>
      <c r="C219" s="16" t="s">
        <v>120</v>
      </c>
      <c r="D219" s="17" t="s">
        <v>121</v>
      </c>
      <c r="E219" s="18" t="s">
        <v>122</v>
      </c>
      <c r="F219" s="67">
        <v>5</v>
      </c>
      <c r="G219" s="68">
        <v>5</v>
      </c>
      <c r="H219" s="68"/>
      <c r="I219" s="68"/>
      <c r="J219" s="68"/>
      <c r="K219" s="68">
        <v>5</v>
      </c>
      <c r="L219" s="61"/>
      <c r="M219" s="68">
        <f t="shared" si="6"/>
        <v>5</v>
      </c>
      <c r="N219" s="61"/>
      <c r="O219" s="68">
        <f t="shared" si="7"/>
        <v>5</v>
      </c>
    </row>
    <row r="220" spans="1:15">
      <c r="A220" s="6">
        <v>30</v>
      </c>
      <c r="B220" s="41" t="s">
        <v>79</v>
      </c>
      <c r="C220" s="42" t="s">
        <v>80</v>
      </c>
      <c r="D220" s="43" t="s">
        <v>81</v>
      </c>
      <c r="E220" s="44" t="s">
        <v>82</v>
      </c>
      <c r="F220" s="67">
        <v>6</v>
      </c>
      <c r="G220" s="68">
        <v>6</v>
      </c>
      <c r="H220" s="68"/>
      <c r="I220" s="68"/>
      <c r="J220" s="68"/>
      <c r="K220" s="68">
        <v>6</v>
      </c>
      <c r="L220" s="61"/>
      <c r="M220" s="68">
        <f t="shared" si="6"/>
        <v>6</v>
      </c>
      <c r="N220" s="61"/>
      <c r="O220" s="68">
        <f t="shared" si="7"/>
        <v>6</v>
      </c>
    </row>
    <row r="221" spans="1:15">
      <c r="A221" s="6">
        <v>31</v>
      </c>
      <c r="B221" s="20" t="s">
        <v>83</v>
      </c>
      <c r="C221" s="21" t="s">
        <v>80</v>
      </c>
      <c r="D221" s="22" t="s">
        <v>84</v>
      </c>
      <c r="E221" s="23" t="s">
        <v>85</v>
      </c>
      <c r="F221" s="67">
        <v>7</v>
      </c>
      <c r="G221" s="68">
        <v>8</v>
      </c>
      <c r="H221" s="68"/>
      <c r="I221" s="68"/>
      <c r="J221" s="68"/>
      <c r="K221" s="68">
        <v>8</v>
      </c>
      <c r="L221" s="61"/>
      <c r="M221" s="68">
        <f t="shared" si="6"/>
        <v>7.7142857142857144</v>
      </c>
      <c r="N221" s="61"/>
      <c r="O221" s="68">
        <f t="shared" si="7"/>
        <v>7.7142857142857144</v>
      </c>
    </row>
    <row r="222" spans="1:15">
      <c r="A222" s="6">
        <v>32</v>
      </c>
      <c r="B222" s="41" t="s">
        <v>4</v>
      </c>
      <c r="C222" s="42" t="s">
        <v>86</v>
      </c>
      <c r="D222" s="45">
        <v>37231</v>
      </c>
      <c r="E222" s="44" t="s">
        <v>87</v>
      </c>
      <c r="F222" s="69">
        <v>7</v>
      </c>
      <c r="G222" s="68">
        <v>6</v>
      </c>
      <c r="H222" s="68"/>
      <c r="I222" s="68"/>
      <c r="J222" s="68"/>
      <c r="K222" s="68">
        <v>7</v>
      </c>
      <c r="L222" s="61"/>
      <c r="M222" s="68">
        <f t="shared" si="6"/>
        <v>6.7142857142857144</v>
      </c>
      <c r="N222" s="61"/>
      <c r="O222" s="68">
        <f t="shared" si="7"/>
        <v>6.7142857142857144</v>
      </c>
    </row>
    <row r="223" spans="1:15">
      <c r="A223" s="6">
        <v>33</v>
      </c>
      <c r="B223" s="15" t="s">
        <v>36</v>
      </c>
      <c r="C223" s="16" t="s">
        <v>88</v>
      </c>
      <c r="D223" s="17" t="s">
        <v>89</v>
      </c>
      <c r="E223" s="18" t="s">
        <v>22</v>
      </c>
      <c r="F223" s="67">
        <v>6</v>
      </c>
      <c r="G223" s="68">
        <v>5</v>
      </c>
      <c r="H223" s="68"/>
      <c r="I223" s="68"/>
      <c r="J223" s="68"/>
      <c r="K223" s="68">
        <v>6</v>
      </c>
      <c r="L223" s="61"/>
      <c r="M223" s="68">
        <f t="shared" si="6"/>
        <v>5.7142857142857144</v>
      </c>
      <c r="N223" s="61"/>
      <c r="O223" s="68">
        <f t="shared" si="7"/>
        <v>5.7142857142857144</v>
      </c>
    </row>
    <row r="224" spans="1:15">
      <c r="A224" s="6">
        <v>34</v>
      </c>
      <c r="B224" s="15" t="s">
        <v>94</v>
      </c>
      <c r="C224" s="16" t="s">
        <v>152</v>
      </c>
      <c r="D224" s="17" t="s">
        <v>95</v>
      </c>
      <c r="E224" s="18" t="s">
        <v>44</v>
      </c>
      <c r="F224" s="74">
        <v>7</v>
      </c>
      <c r="G224" s="68">
        <v>5</v>
      </c>
      <c r="H224" s="68"/>
      <c r="I224" s="68"/>
      <c r="J224" s="68"/>
      <c r="K224" s="68">
        <v>7</v>
      </c>
      <c r="L224" s="61"/>
      <c r="M224" s="68">
        <f t="shared" si="6"/>
        <v>6.4285714285714288</v>
      </c>
      <c r="N224" s="61"/>
      <c r="O224" s="68">
        <f t="shared" si="7"/>
        <v>6.4285714285714288</v>
      </c>
    </row>
    <row r="225" spans="1:15">
      <c r="A225" s="6">
        <v>35</v>
      </c>
      <c r="B225" s="101" t="s">
        <v>91</v>
      </c>
      <c r="C225" s="102" t="s">
        <v>90</v>
      </c>
      <c r="D225" s="103" t="s">
        <v>92</v>
      </c>
      <c r="E225" s="104" t="s">
        <v>93</v>
      </c>
      <c r="F225" s="92"/>
      <c r="G225" s="93"/>
      <c r="H225" s="93"/>
      <c r="I225" s="93"/>
      <c r="J225" s="93"/>
      <c r="K225" s="93"/>
      <c r="L225" s="94"/>
      <c r="M225" s="68">
        <f t="shared" si="6"/>
        <v>0</v>
      </c>
      <c r="N225" s="94"/>
      <c r="O225" s="68" t="s">
        <v>174</v>
      </c>
    </row>
    <row r="226" spans="1:15">
      <c r="A226" s="6">
        <v>36</v>
      </c>
      <c r="B226" s="46" t="s">
        <v>96</v>
      </c>
      <c r="C226" s="47" t="s">
        <v>97</v>
      </c>
      <c r="D226" s="48" t="s">
        <v>98</v>
      </c>
      <c r="E226" s="49" t="s">
        <v>99</v>
      </c>
      <c r="F226" s="75">
        <v>8</v>
      </c>
      <c r="G226" s="68">
        <v>8</v>
      </c>
      <c r="H226" s="68"/>
      <c r="I226" s="68"/>
      <c r="J226" s="68"/>
      <c r="K226" s="68">
        <v>8</v>
      </c>
      <c r="L226" s="61"/>
      <c r="M226" s="68">
        <f t="shared" si="6"/>
        <v>8</v>
      </c>
      <c r="N226" s="61"/>
      <c r="O226" s="68">
        <f t="shared" si="7"/>
        <v>8</v>
      </c>
    </row>
    <row r="227" spans="1:15">
      <c r="A227" s="6">
        <v>37</v>
      </c>
      <c r="B227" s="15" t="s">
        <v>13</v>
      </c>
      <c r="C227" s="16" t="s">
        <v>97</v>
      </c>
      <c r="D227" s="17" t="s">
        <v>153</v>
      </c>
      <c r="E227" s="18" t="s">
        <v>48</v>
      </c>
      <c r="F227" s="67">
        <v>6</v>
      </c>
      <c r="G227" s="68">
        <v>5</v>
      </c>
      <c r="H227" s="68"/>
      <c r="I227" s="68"/>
      <c r="J227" s="68"/>
      <c r="K227" s="68">
        <v>6</v>
      </c>
      <c r="L227" s="61"/>
      <c r="M227" s="68">
        <f t="shared" si="6"/>
        <v>5.7142857142857144</v>
      </c>
      <c r="N227" s="61"/>
      <c r="O227" s="68">
        <f t="shared" si="7"/>
        <v>5.7142857142857144</v>
      </c>
    </row>
    <row r="228" spans="1:15">
      <c r="A228" s="6">
        <v>38</v>
      </c>
      <c r="B228" s="20" t="s">
        <v>100</v>
      </c>
      <c r="C228" s="21" t="s">
        <v>101</v>
      </c>
      <c r="D228" s="50">
        <v>37014</v>
      </c>
      <c r="E228" s="23" t="s">
        <v>102</v>
      </c>
      <c r="F228" s="67">
        <v>5</v>
      </c>
      <c r="G228" s="68">
        <v>5</v>
      </c>
      <c r="H228" s="68"/>
      <c r="I228" s="68"/>
      <c r="J228" s="68"/>
      <c r="K228" s="68">
        <v>6</v>
      </c>
      <c r="L228" s="61"/>
      <c r="M228" s="68">
        <f t="shared" si="6"/>
        <v>5.4285714285714288</v>
      </c>
      <c r="N228" s="61"/>
      <c r="O228" s="68">
        <f t="shared" si="7"/>
        <v>5.4285714285714288</v>
      </c>
    </row>
    <row r="229" spans="1:15" ht="17.25" customHeight="1">
      <c r="A229" s="6">
        <v>39</v>
      </c>
      <c r="B229" s="96" t="s">
        <v>21</v>
      </c>
      <c r="C229" s="97" t="s">
        <v>103</v>
      </c>
      <c r="D229" s="98" t="s">
        <v>104</v>
      </c>
      <c r="E229" s="99" t="s">
        <v>44</v>
      </c>
      <c r="F229" s="105"/>
      <c r="G229" s="93"/>
      <c r="H229" s="93"/>
      <c r="I229" s="93"/>
      <c r="J229" s="93"/>
      <c r="K229" s="93"/>
      <c r="L229" s="94"/>
      <c r="M229" s="68">
        <f t="shared" si="6"/>
        <v>0</v>
      </c>
      <c r="N229" s="94"/>
      <c r="O229" s="68" t="s">
        <v>174</v>
      </c>
    </row>
    <row r="230" spans="1:15">
      <c r="A230" s="6">
        <v>40</v>
      </c>
      <c r="B230" s="15" t="s">
        <v>13</v>
      </c>
      <c r="C230" s="16" t="s">
        <v>105</v>
      </c>
      <c r="D230" s="17" t="s">
        <v>106</v>
      </c>
      <c r="E230" s="18" t="s">
        <v>22</v>
      </c>
      <c r="F230" s="67">
        <v>7</v>
      </c>
      <c r="G230" s="68">
        <v>5</v>
      </c>
      <c r="H230" s="68"/>
      <c r="I230" s="68"/>
      <c r="J230" s="68"/>
      <c r="K230" s="68">
        <v>7</v>
      </c>
      <c r="L230" s="61"/>
      <c r="M230" s="68">
        <f t="shared" si="6"/>
        <v>6.4285714285714288</v>
      </c>
      <c r="N230" s="61"/>
      <c r="O230" s="68">
        <f t="shared" si="7"/>
        <v>6.4285714285714288</v>
      </c>
    </row>
    <row r="231" spans="1:15">
      <c r="A231" s="6">
        <v>41</v>
      </c>
      <c r="B231" s="28" t="s">
        <v>107</v>
      </c>
      <c r="C231" s="29" t="s">
        <v>108</v>
      </c>
      <c r="D231" s="32">
        <v>37175</v>
      </c>
      <c r="E231" s="31" t="s">
        <v>109</v>
      </c>
      <c r="F231" s="76">
        <v>7</v>
      </c>
      <c r="G231" s="68">
        <v>7</v>
      </c>
      <c r="H231" s="68"/>
      <c r="I231" s="68"/>
      <c r="J231" s="68"/>
      <c r="K231" s="68">
        <v>7</v>
      </c>
      <c r="L231" s="61"/>
      <c r="M231" s="68">
        <f t="shared" si="6"/>
        <v>7</v>
      </c>
      <c r="N231" s="61"/>
      <c r="O231" s="68">
        <f t="shared" si="7"/>
        <v>7</v>
      </c>
    </row>
    <row r="232" spans="1:15">
      <c r="A232" s="6">
        <v>42</v>
      </c>
      <c r="B232" s="15" t="s">
        <v>27</v>
      </c>
      <c r="C232" s="16" t="s">
        <v>123</v>
      </c>
      <c r="D232" s="17" t="s">
        <v>124</v>
      </c>
      <c r="E232" s="18" t="s">
        <v>125</v>
      </c>
      <c r="F232" s="70">
        <v>7</v>
      </c>
      <c r="G232" s="68">
        <v>7</v>
      </c>
      <c r="H232" s="68"/>
      <c r="I232" s="68"/>
      <c r="J232" s="68"/>
      <c r="K232" s="68">
        <v>6</v>
      </c>
      <c r="L232" s="61"/>
      <c r="M232" s="68">
        <f t="shared" si="6"/>
        <v>6.5714285714285712</v>
      </c>
      <c r="N232" s="61"/>
      <c r="O232" s="68">
        <f t="shared" si="7"/>
        <v>6.5714285714285712</v>
      </c>
    </row>
    <row r="233" spans="1:15">
      <c r="A233" s="6">
        <v>43</v>
      </c>
      <c r="B233" s="37" t="s">
        <v>110</v>
      </c>
      <c r="C233" s="38" t="s">
        <v>111</v>
      </c>
      <c r="D233" s="51" t="s">
        <v>112</v>
      </c>
      <c r="E233" s="40" t="s">
        <v>28</v>
      </c>
      <c r="F233" s="67">
        <v>8</v>
      </c>
      <c r="G233" s="68">
        <v>6</v>
      </c>
      <c r="H233" s="68"/>
      <c r="I233" s="68"/>
      <c r="J233" s="68"/>
      <c r="K233" s="68">
        <v>7</v>
      </c>
      <c r="L233" s="61"/>
      <c r="M233" s="68">
        <f t="shared" si="6"/>
        <v>7</v>
      </c>
      <c r="N233" s="61"/>
      <c r="O233" s="68">
        <f t="shared" si="7"/>
        <v>7</v>
      </c>
    </row>
    <row r="234" spans="1:15">
      <c r="A234" s="6">
        <v>44</v>
      </c>
      <c r="B234" s="15" t="s">
        <v>113</v>
      </c>
      <c r="C234" s="16" t="s">
        <v>114</v>
      </c>
      <c r="D234" s="17" t="s">
        <v>115</v>
      </c>
      <c r="E234" s="18" t="s">
        <v>56</v>
      </c>
      <c r="F234" s="67">
        <v>5</v>
      </c>
      <c r="G234" s="68">
        <v>5</v>
      </c>
      <c r="H234" s="68"/>
      <c r="I234" s="68"/>
      <c r="J234" s="68"/>
      <c r="K234" s="68">
        <v>5</v>
      </c>
      <c r="L234" s="61"/>
      <c r="M234" s="68">
        <f t="shared" si="6"/>
        <v>5</v>
      </c>
      <c r="N234" s="61"/>
      <c r="O234" s="68">
        <f t="shared" si="7"/>
        <v>5</v>
      </c>
    </row>
    <row r="235" spans="1:15">
      <c r="A235" s="6">
        <v>45</v>
      </c>
      <c r="B235" s="15" t="s">
        <v>117</v>
      </c>
      <c r="C235" s="16" t="s">
        <v>116</v>
      </c>
      <c r="D235" s="17" t="s">
        <v>118</v>
      </c>
      <c r="E235" s="18" t="s">
        <v>44</v>
      </c>
      <c r="F235" s="72">
        <v>7</v>
      </c>
      <c r="G235" s="68">
        <v>6</v>
      </c>
      <c r="H235" s="68"/>
      <c r="I235" s="68"/>
      <c r="J235" s="68"/>
      <c r="K235" s="68">
        <v>7</v>
      </c>
      <c r="L235" s="61"/>
      <c r="M235" s="68">
        <f t="shared" si="6"/>
        <v>6.7142857142857144</v>
      </c>
      <c r="N235" s="61"/>
      <c r="O235" s="68">
        <f t="shared" si="7"/>
        <v>6.7142857142857144</v>
      </c>
    </row>
    <row r="236" spans="1:15">
      <c r="A236" s="6">
        <v>46</v>
      </c>
      <c r="B236" s="82" t="s">
        <v>167</v>
      </c>
      <c r="C236" s="83" t="s">
        <v>159</v>
      </c>
      <c r="D236" s="61"/>
      <c r="E236" s="18"/>
      <c r="F236" s="67">
        <v>5</v>
      </c>
      <c r="G236" s="68">
        <v>5</v>
      </c>
      <c r="H236" s="68"/>
      <c r="I236" s="68"/>
      <c r="J236" s="68"/>
      <c r="K236" s="68">
        <v>5</v>
      </c>
      <c r="L236" s="61"/>
      <c r="M236" s="68">
        <f t="shared" si="6"/>
        <v>5</v>
      </c>
      <c r="N236" s="61"/>
      <c r="O236" s="68">
        <f t="shared" si="7"/>
        <v>5</v>
      </c>
    </row>
    <row r="237" spans="1:15">
      <c r="A237" s="6">
        <v>47</v>
      </c>
      <c r="B237" s="82" t="s">
        <v>160</v>
      </c>
      <c r="C237" s="83" t="s">
        <v>161</v>
      </c>
      <c r="D237" s="61"/>
      <c r="E237" s="61"/>
      <c r="F237" s="68">
        <v>5</v>
      </c>
      <c r="G237" s="68">
        <v>5</v>
      </c>
      <c r="H237" s="68"/>
      <c r="I237" s="68"/>
      <c r="J237" s="68"/>
      <c r="K237" s="68">
        <v>7</v>
      </c>
      <c r="L237" s="61"/>
      <c r="M237" s="68">
        <f t="shared" si="6"/>
        <v>5.8571428571428568</v>
      </c>
      <c r="N237" s="61"/>
      <c r="O237" s="68">
        <f t="shared" si="7"/>
        <v>5.8571428571428568</v>
      </c>
    </row>
    <row r="238" spans="1:15">
      <c r="A238" s="6">
        <v>48</v>
      </c>
      <c r="B238" s="64" t="s">
        <v>53</v>
      </c>
      <c r="C238" s="65" t="s">
        <v>162</v>
      </c>
      <c r="D238" s="54"/>
      <c r="E238" s="62"/>
      <c r="F238" s="81">
        <v>5</v>
      </c>
      <c r="G238" s="81"/>
      <c r="H238" s="81"/>
      <c r="I238" s="81"/>
      <c r="J238" s="81"/>
      <c r="K238" s="81"/>
      <c r="L238" s="62"/>
      <c r="M238" s="68">
        <f t="shared" si="6"/>
        <v>1.4285714285714286</v>
      </c>
      <c r="N238" s="62"/>
      <c r="O238" s="68" t="s">
        <v>163</v>
      </c>
    </row>
    <row r="239" spans="1:15">
      <c r="A239" s="2"/>
      <c r="B239" s="3" t="s">
        <v>235</v>
      </c>
      <c r="C239" s="3" t="s">
        <v>236</v>
      </c>
      <c r="D239" s="332"/>
      <c r="E239" s="156"/>
      <c r="F239" s="154">
        <v>5</v>
      </c>
      <c r="G239" s="154">
        <v>5</v>
      </c>
      <c r="H239" s="154"/>
      <c r="I239" s="154"/>
      <c r="J239" s="154"/>
      <c r="K239" s="154">
        <v>6</v>
      </c>
      <c r="L239" s="156"/>
      <c r="M239" s="68">
        <f t="shared" si="6"/>
        <v>5.4285714285714288</v>
      </c>
      <c r="N239" s="156"/>
      <c r="O239" s="68">
        <f t="shared" si="7"/>
        <v>5.4285714285714288</v>
      </c>
    </row>
    <row r="240" spans="1:15" s="95" customFormat="1">
      <c r="A240" s="95">
        <v>49</v>
      </c>
      <c r="B240" s="95" t="s">
        <v>179</v>
      </c>
      <c r="C240" s="95" t="s">
        <v>180</v>
      </c>
      <c r="F240" s="114">
        <v>6</v>
      </c>
      <c r="G240" s="114">
        <v>5</v>
      </c>
      <c r="H240" s="114"/>
      <c r="I240" s="114"/>
      <c r="J240" s="114"/>
      <c r="K240" s="114">
        <v>6</v>
      </c>
      <c r="M240" s="68">
        <f t="shared" si="6"/>
        <v>5.7142857142857144</v>
      </c>
      <c r="O240" s="68">
        <f t="shared" si="7"/>
        <v>5.7142857142857144</v>
      </c>
    </row>
    <row r="241" spans="1:15">
      <c r="B241" s="60" t="s">
        <v>193</v>
      </c>
      <c r="C241" s="60" t="s">
        <v>194</v>
      </c>
      <c r="O241" s="68">
        <f t="shared" si="7"/>
        <v>0</v>
      </c>
    </row>
    <row r="242" spans="1:15">
      <c r="B242" s="60" t="s">
        <v>269</v>
      </c>
      <c r="C242" s="60" t="s">
        <v>147</v>
      </c>
    </row>
    <row r="243" spans="1:15">
      <c r="B243" s="60" t="s">
        <v>21</v>
      </c>
      <c r="C243" s="60" t="s">
        <v>194</v>
      </c>
    </row>
    <row r="247" spans="1:15" ht="18.75">
      <c r="A247" s="676" t="s">
        <v>126</v>
      </c>
      <c r="B247" s="676"/>
      <c r="C247" s="676"/>
      <c r="D247" s="676"/>
      <c r="E247" s="676"/>
      <c r="F247" s="676"/>
      <c r="G247" s="676"/>
      <c r="H247" s="676"/>
      <c r="I247" s="676"/>
      <c r="J247" s="676"/>
      <c r="K247" s="676"/>
      <c r="L247" s="676"/>
      <c r="M247" s="676"/>
      <c r="N247" s="676"/>
      <c r="O247" s="676"/>
    </row>
    <row r="248" spans="1:15" ht="18.75">
      <c r="A248" s="676" t="s">
        <v>136</v>
      </c>
      <c r="B248" s="676"/>
      <c r="C248" s="676"/>
      <c r="D248" s="676"/>
      <c r="E248" s="676"/>
      <c r="F248" s="676"/>
      <c r="G248" s="676"/>
      <c r="H248" s="676"/>
      <c r="I248" s="676"/>
      <c r="J248" s="676"/>
      <c r="K248" s="676"/>
      <c r="L248" s="676"/>
      <c r="M248" s="676"/>
      <c r="N248" s="676"/>
      <c r="O248" s="676"/>
    </row>
    <row r="249" spans="1:15" ht="18.75">
      <c r="A249" s="676" t="s">
        <v>127</v>
      </c>
      <c r="B249" s="676"/>
      <c r="C249" s="676"/>
      <c r="D249" s="676"/>
      <c r="E249" s="676"/>
      <c r="F249" s="676"/>
      <c r="G249" s="676"/>
      <c r="H249" s="676"/>
      <c r="I249" s="676"/>
      <c r="J249" s="676"/>
      <c r="K249" s="676"/>
      <c r="L249" s="676"/>
      <c r="M249" s="676"/>
      <c r="N249" s="676"/>
      <c r="O249" s="676"/>
    </row>
    <row r="250" spans="1:15" ht="18.75">
      <c r="A250" s="677" t="s">
        <v>181</v>
      </c>
      <c r="B250" s="677"/>
      <c r="C250" s="677"/>
      <c r="D250" s="677"/>
      <c r="E250" s="677"/>
      <c r="F250" s="677"/>
      <c r="G250" s="677"/>
      <c r="H250" s="677"/>
      <c r="I250" s="677"/>
      <c r="J250" s="677"/>
      <c r="K250" s="677"/>
      <c r="L250" s="677"/>
      <c r="M250" s="677"/>
      <c r="N250" s="677"/>
      <c r="O250" s="677"/>
    </row>
    <row r="251" spans="1:15" ht="18.75">
      <c r="A251" s="678" t="s">
        <v>182</v>
      </c>
      <c r="B251" s="678"/>
      <c r="C251" s="678"/>
      <c r="D251" s="678"/>
      <c r="E251" s="678"/>
      <c r="F251" s="678"/>
      <c r="G251" s="678"/>
      <c r="H251" s="678"/>
      <c r="I251" s="678"/>
      <c r="J251" s="678"/>
      <c r="K251" s="678"/>
      <c r="L251" s="678"/>
      <c r="M251" s="678"/>
      <c r="N251" s="678"/>
      <c r="O251" s="678"/>
    </row>
    <row r="252" spans="1:15" ht="15.75">
      <c r="A252" s="679" t="s">
        <v>128</v>
      </c>
      <c r="B252" s="679" t="s">
        <v>129</v>
      </c>
      <c r="C252" s="679"/>
      <c r="D252" s="680" t="s">
        <v>130</v>
      </c>
      <c r="E252" s="680" t="s">
        <v>131</v>
      </c>
      <c r="F252" s="681" t="s">
        <v>132</v>
      </c>
      <c r="G252" s="681"/>
      <c r="H252" s="681"/>
      <c r="I252" s="681"/>
      <c r="J252" s="681"/>
      <c r="K252" s="682" t="s">
        <v>133</v>
      </c>
      <c r="L252" s="680" t="s">
        <v>134</v>
      </c>
      <c r="M252" s="680" t="s">
        <v>135</v>
      </c>
      <c r="N252" s="680"/>
      <c r="O252" s="90" t="s">
        <v>183</v>
      </c>
    </row>
    <row r="253" spans="1:15" ht="15.75">
      <c r="A253" s="679"/>
      <c r="B253" s="679"/>
      <c r="C253" s="679"/>
      <c r="D253" s="680"/>
      <c r="E253" s="680"/>
      <c r="F253" s="681"/>
      <c r="G253" s="681"/>
      <c r="H253" s="681"/>
      <c r="I253" s="681"/>
      <c r="J253" s="681"/>
      <c r="K253" s="682"/>
      <c r="L253" s="680"/>
      <c r="M253" s="91" t="s">
        <v>133</v>
      </c>
      <c r="N253" s="91" t="s">
        <v>134</v>
      </c>
      <c r="O253" s="108">
        <v>4</v>
      </c>
    </row>
    <row r="254" spans="1:15">
      <c r="A254" s="6">
        <v>1</v>
      </c>
      <c r="B254" s="11" t="s">
        <v>0</v>
      </c>
      <c r="C254" s="12" t="s">
        <v>1</v>
      </c>
      <c r="D254" s="13" t="s">
        <v>2</v>
      </c>
      <c r="E254" s="14" t="s">
        <v>3</v>
      </c>
      <c r="F254" s="67">
        <v>6</v>
      </c>
      <c r="G254" s="68">
        <v>5</v>
      </c>
      <c r="H254" s="68">
        <v>5</v>
      </c>
      <c r="I254" s="68"/>
      <c r="J254" s="68"/>
      <c r="K254" s="68">
        <v>6</v>
      </c>
      <c r="L254" s="61"/>
      <c r="M254" s="68">
        <f>(SUM(F254:H254)*2+K254*3)/9</f>
        <v>5.5555555555555554</v>
      </c>
      <c r="N254" s="61"/>
      <c r="O254" s="68">
        <f>MAX(M254,N254)</f>
        <v>5.5555555555555554</v>
      </c>
    </row>
    <row r="255" spans="1:15">
      <c r="A255" s="6">
        <v>2</v>
      </c>
      <c r="B255" s="15" t="s">
        <v>4</v>
      </c>
      <c r="C255" s="16" t="s">
        <v>5</v>
      </c>
      <c r="D255" s="17" t="s">
        <v>137</v>
      </c>
      <c r="E255" s="18" t="s">
        <v>138</v>
      </c>
      <c r="F255" s="69">
        <v>6</v>
      </c>
      <c r="G255" s="68">
        <v>6</v>
      </c>
      <c r="H255" s="68">
        <v>5</v>
      </c>
      <c r="I255" s="68"/>
      <c r="J255" s="68"/>
      <c r="K255" s="68">
        <v>6</v>
      </c>
      <c r="L255" s="61"/>
      <c r="M255" s="68">
        <f t="shared" ref="M255:M303" si="8">(SUM(F255:H255)*2+K255*3)/9</f>
        <v>5.7777777777777777</v>
      </c>
      <c r="N255" s="61"/>
      <c r="O255" s="68">
        <f t="shared" ref="O255:O304" si="9">MAX(M255,N255)</f>
        <v>5.7777777777777777</v>
      </c>
    </row>
    <row r="256" spans="1:15">
      <c r="A256" s="6">
        <v>3</v>
      </c>
      <c r="B256" s="15" t="s">
        <v>6</v>
      </c>
      <c r="C256" s="16" t="s">
        <v>7</v>
      </c>
      <c r="D256" s="17" t="s">
        <v>8</v>
      </c>
      <c r="E256" s="18" t="s">
        <v>9</v>
      </c>
      <c r="F256" s="69">
        <v>5</v>
      </c>
      <c r="G256" s="68">
        <v>5</v>
      </c>
      <c r="H256" s="68">
        <v>5</v>
      </c>
      <c r="I256" s="68"/>
      <c r="J256" s="68"/>
      <c r="K256" s="68">
        <v>6</v>
      </c>
      <c r="L256" s="61"/>
      <c r="M256" s="68">
        <f t="shared" si="8"/>
        <v>5.333333333333333</v>
      </c>
      <c r="N256" s="61"/>
      <c r="O256" s="68">
        <f t="shared" si="9"/>
        <v>5.333333333333333</v>
      </c>
    </row>
    <row r="257" spans="1:15">
      <c r="A257" s="6">
        <v>4</v>
      </c>
      <c r="B257" s="15" t="s">
        <v>10</v>
      </c>
      <c r="C257" s="16" t="s">
        <v>11</v>
      </c>
      <c r="D257" s="19">
        <v>37142</v>
      </c>
      <c r="E257" s="18" t="s">
        <v>12</v>
      </c>
      <c r="F257" s="69">
        <v>7</v>
      </c>
      <c r="G257" s="68">
        <v>7</v>
      </c>
      <c r="H257" s="68">
        <v>8</v>
      </c>
      <c r="I257" s="68"/>
      <c r="J257" s="68"/>
      <c r="K257" s="68">
        <v>7</v>
      </c>
      <c r="L257" s="61"/>
      <c r="M257" s="68">
        <f t="shared" si="8"/>
        <v>7.2222222222222223</v>
      </c>
      <c r="N257" s="61"/>
      <c r="O257" s="68">
        <f t="shared" si="9"/>
        <v>7.2222222222222223</v>
      </c>
    </row>
    <row r="258" spans="1:15">
      <c r="A258" s="6">
        <v>5</v>
      </c>
      <c r="B258" s="15" t="s">
        <v>13</v>
      </c>
      <c r="C258" s="16" t="s">
        <v>14</v>
      </c>
      <c r="D258" s="17" t="s">
        <v>15</v>
      </c>
      <c r="E258" s="18" t="s">
        <v>16</v>
      </c>
      <c r="F258" s="70">
        <v>7</v>
      </c>
      <c r="G258" s="68">
        <v>7</v>
      </c>
      <c r="H258" s="68">
        <v>8</v>
      </c>
      <c r="I258" s="68"/>
      <c r="J258" s="68"/>
      <c r="K258" s="68">
        <v>8</v>
      </c>
      <c r="L258" s="61"/>
      <c r="M258" s="68">
        <f t="shared" si="8"/>
        <v>7.5555555555555554</v>
      </c>
      <c r="N258" s="61"/>
      <c r="O258" s="68">
        <f t="shared" si="9"/>
        <v>7.5555555555555554</v>
      </c>
    </row>
    <row r="259" spans="1:15">
      <c r="A259" s="6">
        <v>6</v>
      </c>
      <c r="B259" s="20" t="s">
        <v>17</v>
      </c>
      <c r="C259" s="21" t="s">
        <v>18</v>
      </c>
      <c r="D259" s="22" t="s">
        <v>19</v>
      </c>
      <c r="E259" s="23" t="s">
        <v>20</v>
      </c>
      <c r="F259" s="67">
        <v>6</v>
      </c>
      <c r="G259" s="68">
        <v>6</v>
      </c>
      <c r="H259" s="68">
        <v>5</v>
      </c>
      <c r="I259" s="68"/>
      <c r="J259" s="68"/>
      <c r="K259" s="68">
        <v>6</v>
      </c>
      <c r="L259" s="61"/>
      <c r="M259" s="68">
        <f t="shared" si="8"/>
        <v>5.7777777777777777</v>
      </c>
      <c r="N259" s="61"/>
      <c r="O259" s="68">
        <f t="shared" si="9"/>
        <v>5.7777777777777777</v>
      </c>
    </row>
    <row r="260" spans="1:15">
      <c r="A260" s="6">
        <v>7</v>
      </c>
      <c r="B260" s="15" t="s">
        <v>23</v>
      </c>
      <c r="C260" s="16" t="s">
        <v>24</v>
      </c>
      <c r="D260" s="19">
        <v>36929</v>
      </c>
      <c r="E260" s="18" t="s">
        <v>25</v>
      </c>
      <c r="F260" s="67">
        <v>6</v>
      </c>
      <c r="G260" s="68">
        <v>6</v>
      </c>
      <c r="H260" s="68">
        <v>6</v>
      </c>
      <c r="I260" s="68"/>
      <c r="J260" s="68"/>
      <c r="K260" s="68">
        <v>6</v>
      </c>
      <c r="L260" s="61"/>
      <c r="M260" s="68">
        <f t="shared" si="8"/>
        <v>6</v>
      </c>
      <c r="N260" s="61"/>
      <c r="O260" s="68">
        <f t="shared" si="9"/>
        <v>6</v>
      </c>
    </row>
    <row r="261" spans="1:15">
      <c r="A261" s="6">
        <v>8</v>
      </c>
      <c r="B261" s="15" t="s">
        <v>139</v>
      </c>
      <c r="C261" s="16" t="s">
        <v>140</v>
      </c>
      <c r="D261" s="17" t="s">
        <v>141</v>
      </c>
      <c r="E261" s="18" t="s">
        <v>142</v>
      </c>
      <c r="F261" s="67">
        <v>7</v>
      </c>
      <c r="G261" s="68">
        <v>6</v>
      </c>
      <c r="H261" s="68">
        <v>6</v>
      </c>
      <c r="I261" s="68"/>
      <c r="J261" s="68"/>
      <c r="K261" s="68">
        <v>7</v>
      </c>
      <c r="L261" s="61"/>
      <c r="M261" s="68">
        <f t="shared" si="8"/>
        <v>6.5555555555555554</v>
      </c>
      <c r="N261" s="61"/>
      <c r="O261" s="68">
        <f t="shared" si="9"/>
        <v>6.5555555555555554</v>
      </c>
    </row>
    <row r="262" spans="1:15">
      <c r="A262" s="6">
        <v>9</v>
      </c>
      <c r="B262" s="15" t="s">
        <v>143</v>
      </c>
      <c r="C262" s="16" t="s">
        <v>144</v>
      </c>
      <c r="D262" s="17" t="s">
        <v>145</v>
      </c>
      <c r="E262" s="18" t="s">
        <v>26</v>
      </c>
      <c r="F262" s="67">
        <v>7</v>
      </c>
      <c r="G262" s="68">
        <v>8</v>
      </c>
      <c r="H262" s="68">
        <v>8</v>
      </c>
      <c r="I262" s="68"/>
      <c r="J262" s="68"/>
      <c r="K262" s="68">
        <v>7</v>
      </c>
      <c r="L262" s="61"/>
      <c r="M262" s="68">
        <f t="shared" si="8"/>
        <v>7.4444444444444446</v>
      </c>
      <c r="N262" s="61"/>
      <c r="O262" s="68">
        <f t="shared" si="9"/>
        <v>7.4444444444444446</v>
      </c>
    </row>
    <row r="263" spans="1:15">
      <c r="A263" s="6">
        <v>10</v>
      </c>
      <c r="B263" s="24" t="s">
        <v>29</v>
      </c>
      <c r="C263" s="25" t="s">
        <v>30</v>
      </c>
      <c r="D263" s="26">
        <v>37231</v>
      </c>
      <c r="E263" s="27" t="s">
        <v>31</v>
      </c>
      <c r="F263" s="67">
        <v>5</v>
      </c>
      <c r="G263" s="68">
        <v>6</v>
      </c>
      <c r="H263" s="68">
        <v>5</v>
      </c>
      <c r="I263" s="68"/>
      <c r="J263" s="68"/>
      <c r="K263" s="68">
        <v>6</v>
      </c>
      <c r="L263" s="61"/>
      <c r="M263" s="68">
        <f t="shared" si="8"/>
        <v>5.5555555555555554</v>
      </c>
      <c r="N263" s="61"/>
      <c r="O263" s="68">
        <f t="shared" si="9"/>
        <v>5.5555555555555554</v>
      </c>
    </row>
    <row r="264" spans="1:15">
      <c r="A264" s="6">
        <v>11</v>
      </c>
      <c r="B264" s="28" t="s">
        <v>32</v>
      </c>
      <c r="C264" s="29" t="s">
        <v>33</v>
      </c>
      <c r="D264" s="30" t="s">
        <v>34</v>
      </c>
      <c r="E264" s="31" t="s">
        <v>35</v>
      </c>
      <c r="F264" s="71">
        <v>5</v>
      </c>
      <c r="G264" s="68">
        <v>5</v>
      </c>
      <c r="H264" s="68">
        <v>5</v>
      </c>
      <c r="I264" s="68"/>
      <c r="J264" s="68"/>
      <c r="K264" s="68">
        <v>5</v>
      </c>
      <c r="L264" s="61"/>
      <c r="M264" s="68">
        <f t="shared" si="8"/>
        <v>5</v>
      </c>
      <c r="N264" s="61"/>
      <c r="O264" s="68">
        <f t="shared" si="9"/>
        <v>5</v>
      </c>
    </row>
    <row r="265" spans="1:15">
      <c r="A265" s="6">
        <v>12</v>
      </c>
      <c r="B265" s="7" t="s">
        <v>36</v>
      </c>
      <c r="C265" s="8" t="s">
        <v>37</v>
      </c>
      <c r="D265" s="9">
        <v>37205</v>
      </c>
      <c r="E265" s="10" t="s">
        <v>38</v>
      </c>
      <c r="F265" s="92">
        <v>5</v>
      </c>
      <c r="G265" s="93"/>
      <c r="H265" s="93"/>
      <c r="I265" s="93"/>
      <c r="J265" s="93"/>
      <c r="K265" s="93"/>
      <c r="L265" s="94"/>
      <c r="M265" s="68">
        <f t="shared" si="8"/>
        <v>1.1111111111111112</v>
      </c>
      <c r="N265" s="94"/>
      <c r="O265" s="68" t="s">
        <v>174</v>
      </c>
    </row>
    <row r="266" spans="1:15">
      <c r="A266" s="6">
        <v>13</v>
      </c>
      <c r="B266" s="15" t="s">
        <v>146</v>
      </c>
      <c r="C266" s="16" t="s">
        <v>147</v>
      </c>
      <c r="D266" s="17" t="s">
        <v>148</v>
      </c>
      <c r="E266" s="18" t="s">
        <v>56</v>
      </c>
      <c r="F266" s="72"/>
      <c r="G266" s="68"/>
      <c r="H266" s="68"/>
      <c r="I266" s="68"/>
      <c r="J266" s="68"/>
      <c r="K266" s="68"/>
      <c r="L266" s="61"/>
      <c r="M266" s="68">
        <f t="shared" si="8"/>
        <v>0</v>
      </c>
      <c r="N266" s="61"/>
      <c r="O266" s="68" t="s">
        <v>163</v>
      </c>
    </row>
    <row r="267" spans="1:15">
      <c r="A267" s="6">
        <v>14</v>
      </c>
      <c r="B267" s="15" t="s">
        <v>13</v>
      </c>
      <c r="C267" s="16" t="s">
        <v>40</v>
      </c>
      <c r="D267" s="17" t="s">
        <v>41</v>
      </c>
      <c r="E267" s="18" t="s">
        <v>149</v>
      </c>
      <c r="F267" s="67">
        <v>7</v>
      </c>
      <c r="G267" s="68">
        <v>6</v>
      </c>
      <c r="H267" s="68">
        <v>6</v>
      </c>
      <c r="I267" s="68"/>
      <c r="J267" s="68"/>
      <c r="K267" s="68">
        <v>6</v>
      </c>
      <c r="L267" s="61"/>
      <c r="M267" s="68">
        <f t="shared" si="8"/>
        <v>6.2222222222222223</v>
      </c>
      <c r="N267" s="61"/>
      <c r="O267" s="68">
        <f t="shared" si="9"/>
        <v>6.2222222222222223</v>
      </c>
    </row>
    <row r="268" spans="1:15">
      <c r="A268" s="6">
        <v>15</v>
      </c>
      <c r="B268" s="15" t="s">
        <v>42</v>
      </c>
      <c r="C268" s="16" t="s">
        <v>40</v>
      </c>
      <c r="D268" s="17" t="s">
        <v>43</v>
      </c>
      <c r="E268" s="18" t="s">
        <v>22</v>
      </c>
      <c r="F268" s="67">
        <v>5</v>
      </c>
      <c r="G268" s="68">
        <v>5</v>
      </c>
      <c r="H268" s="68">
        <v>5</v>
      </c>
      <c r="I268" s="68"/>
      <c r="J268" s="68"/>
      <c r="K268" s="68">
        <v>5</v>
      </c>
      <c r="L268" s="61"/>
      <c r="M268" s="68">
        <f t="shared" si="8"/>
        <v>5</v>
      </c>
      <c r="N268" s="61"/>
      <c r="O268" s="68">
        <f t="shared" si="9"/>
        <v>5</v>
      </c>
    </row>
    <row r="269" spans="1:15">
      <c r="A269" s="6">
        <v>16</v>
      </c>
      <c r="B269" s="7" t="s">
        <v>45</v>
      </c>
      <c r="C269" s="8" t="s">
        <v>46</v>
      </c>
      <c r="D269" s="9" t="s">
        <v>47</v>
      </c>
      <c r="E269" s="10" t="s">
        <v>48</v>
      </c>
      <c r="F269" s="100"/>
      <c r="G269" s="93"/>
      <c r="H269" s="93"/>
      <c r="I269" s="93"/>
      <c r="J269" s="93"/>
      <c r="K269" s="93"/>
      <c r="L269" s="94"/>
      <c r="M269" s="68">
        <f t="shared" si="8"/>
        <v>0</v>
      </c>
      <c r="N269" s="94"/>
      <c r="O269" s="68" t="s">
        <v>163</v>
      </c>
    </row>
    <row r="270" spans="1:15">
      <c r="A270" s="6">
        <v>17</v>
      </c>
      <c r="B270" s="15" t="s">
        <v>36</v>
      </c>
      <c r="C270" s="16" t="s">
        <v>46</v>
      </c>
      <c r="D270" s="17" t="s">
        <v>49</v>
      </c>
      <c r="E270" s="18" t="s">
        <v>44</v>
      </c>
      <c r="F270" s="67">
        <v>5</v>
      </c>
      <c r="G270" s="68">
        <v>5</v>
      </c>
      <c r="H270" s="68">
        <v>5</v>
      </c>
      <c r="I270" s="68"/>
      <c r="J270" s="68"/>
      <c r="K270" s="68">
        <v>6</v>
      </c>
      <c r="L270" s="61"/>
      <c r="M270" s="68">
        <f t="shared" si="8"/>
        <v>5.333333333333333</v>
      </c>
      <c r="N270" s="61"/>
      <c r="O270" s="68">
        <f t="shared" si="9"/>
        <v>5.333333333333333</v>
      </c>
    </row>
    <row r="271" spans="1:15">
      <c r="A271" s="6">
        <v>18</v>
      </c>
      <c r="B271" s="15" t="s">
        <v>50</v>
      </c>
      <c r="C271" s="16" t="s">
        <v>46</v>
      </c>
      <c r="D271" s="19">
        <v>36739</v>
      </c>
      <c r="E271" s="18" t="s">
        <v>51</v>
      </c>
      <c r="F271" s="72">
        <v>6</v>
      </c>
      <c r="G271" s="68">
        <v>5</v>
      </c>
      <c r="H271" s="68">
        <v>5</v>
      </c>
      <c r="I271" s="68"/>
      <c r="J271" s="68"/>
      <c r="K271" s="68">
        <v>6</v>
      </c>
      <c r="L271" s="61"/>
      <c r="M271" s="68">
        <f t="shared" si="8"/>
        <v>5.5555555555555554</v>
      </c>
      <c r="N271" s="61"/>
      <c r="O271" s="68">
        <f t="shared" si="9"/>
        <v>5.5555555555555554</v>
      </c>
    </row>
    <row r="272" spans="1:15">
      <c r="A272" s="6">
        <v>19</v>
      </c>
      <c r="B272" s="15" t="s">
        <v>53</v>
      </c>
      <c r="C272" s="16" t="s">
        <v>54</v>
      </c>
      <c r="D272" s="17" t="s">
        <v>55</v>
      </c>
      <c r="E272" s="18" t="s">
        <v>56</v>
      </c>
      <c r="F272" s="67">
        <v>6</v>
      </c>
      <c r="G272" s="68">
        <v>5</v>
      </c>
      <c r="H272" s="68">
        <v>5</v>
      </c>
      <c r="I272" s="68"/>
      <c r="J272" s="68"/>
      <c r="K272" s="68">
        <v>5</v>
      </c>
      <c r="L272" s="61"/>
      <c r="M272" s="68">
        <f t="shared" si="8"/>
        <v>5.2222222222222223</v>
      </c>
      <c r="N272" s="61"/>
      <c r="O272" s="68">
        <f t="shared" si="9"/>
        <v>5.2222222222222223</v>
      </c>
    </row>
    <row r="273" spans="1:15">
      <c r="A273" s="6">
        <v>20</v>
      </c>
      <c r="B273" s="96" t="s">
        <v>57</v>
      </c>
      <c r="C273" s="97" t="s">
        <v>58</v>
      </c>
      <c r="D273" s="98" t="s">
        <v>59</v>
      </c>
      <c r="E273" s="99" t="s">
        <v>60</v>
      </c>
      <c r="F273" s="100">
        <v>5</v>
      </c>
      <c r="G273" s="93"/>
      <c r="H273" s="93"/>
      <c r="I273" s="93"/>
      <c r="J273" s="93"/>
      <c r="K273" s="93"/>
      <c r="L273" s="94"/>
      <c r="M273" s="68">
        <f t="shared" si="8"/>
        <v>1.1111111111111112</v>
      </c>
      <c r="N273" s="94"/>
      <c r="O273" s="68" t="s">
        <v>174</v>
      </c>
    </row>
    <row r="274" spans="1:15">
      <c r="A274" s="6">
        <v>21</v>
      </c>
      <c r="B274" s="15" t="s">
        <v>17</v>
      </c>
      <c r="C274" s="16" t="s">
        <v>61</v>
      </c>
      <c r="D274" s="17" t="s">
        <v>62</v>
      </c>
      <c r="E274" s="18" t="s">
        <v>63</v>
      </c>
      <c r="F274" s="67">
        <v>5</v>
      </c>
      <c r="G274" s="68">
        <v>5</v>
      </c>
      <c r="H274" s="68">
        <v>5</v>
      </c>
      <c r="I274" s="68"/>
      <c r="J274" s="68"/>
      <c r="K274" s="68">
        <v>6</v>
      </c>
      <c r="L274" s="61"/>
      <c r="M274" s="68">
        <f t="shared" si="8"/>
        <v>5.333333333333333</v>
      </c>
      <c r="N274" s="61"/>
      <c r="O274" s="68">
        <f t="shared" si="9"/>
        <v>5.333333333333333</v>
      </c>
    </row>
    <row r="275" spans="1:15">
      <c r="A275" s="6">
        <v>22</v>
      </c>
      <c r="B275" s="33" t="s">
        <v>64</v>
      </c>
      <c r="C275" s="34" t="s">
        <v>65</v>
      </c>
      <c r="D275" s="35">
        <v>36923</v>
      </c>
      <c r="E275" s="36" t="s">
        <v>66</v>
      </c>
      <c r="F275" s="67">
        <v>7</v>
      </c>
      <c r="G275" s="68">
        <v>7</v>
      </c>
      <c r="H275" s="68">
        <v>6</v>
      </c>
      <c r="I275" s="68"/>
      <c r="J275" s="68"/>
      <c r="K275" s="68">
        <v>6</v>
      </c>
      <c r="L275" s="61"/>
      <c r="M275" s="68">
        <f t="shared" si="8"/>
        <v>6.4444444444444446</v>
      </c>
      <c r="N275" s="61"/>
      <c r="O275" s="68">
        <f t="shared" si="9"/>
        <v>6.4444444444444446</v>
      </c>
    </row>
    <row r="276" spans="1:15">
      <c r="A276" s="6">
        <v>23</v>
      </c>
      <c r="B276" s="15" t="s">
        <v>21</v>
      </c>
      <c r="C276" s="16" t="s">
        <v>67</v>
      </c>
      <c r="D276" s="17" t="s">
        <v>68</v>
      </c>
      <c r="E276" s="18" t="s">
        <v>69</v>
      </c>
      <c r="F276" s="67">
        <v>6</v>
      </c>
      <c r="G276" s="68">
        <v>6</v>
      </c>
      <c r="H276" s="68">
        <v>6</v>
      </c>
      <c r="I276" s="68"/>
      <c r="J276" s="68"/>
      <c r="K276" s="68">
        <v>6</v>
      </c>
      <c r="L276" s="61"/>
      <c r="M276" s="68">
        <f t="shared" si="8"/>
        <v>6</v>
      </c>
      <c r="N276" s="61"/>
      <c r="O276" s="68">
        <f t="shared" si="9"/>
        <v>6</v>
      </c>
    </row>
    <row r="277" spans="1:15">
      <c r="A277" s="6">
        <v>24</v>
      </c>
      <c r="B277" s="15" t="s">
        <v>150</v>
      </c>
      <c r="C277" s="16" t="s">
        <v>67</v>
      </c>
      <c r="D277" s="17" t="s">
        <v>151</v>
      </c>
      <c r="E277" s="18" t="s">
        <v>39</v>
      </c>
      <c r="F277" s="67">
        <v>5</v>
      </c>
      <c r="G277" s="68">
        <v>6</v>
      </c>
      <c r="H277" s="68">
        <v>5</v>
      </c>
      <c r="I277" s="68"/>
      <c r="J277" s="68"/>
      <c r="K277" s="68">
        <v>6</v>
      </c>
      <c r="L277" s="61"/>
      <c r="M277" s="68">
        <f t="shared" si="8"/>
        <v>5.5555555555555554</v>
      </c>
      <c r="N277" s="61"/>
      <c r="O277" s="68">
        <f t="shared" si="9"/>
        <v>5.5555555555555554</v>
      </c>
    </row>
    <row r="278" spans="1:15">
      <c r="A278" s="6">
        <v>25</v>
      </c>
      <c r="B278" s="37" t="s">
        <v>70</v>
      </c>
      <c r="C278" s="38" t="s">
        <v>71</v>
      </c>
      <c r="D278" s="39">
        <v>37014</v>
      </c>
      <c r="E278" s="40" t="s">
        <v>72</v>
      </c>
      <c r="F278" s="67">
        <v>7</v>
      </c>
      <c r="G278" s="68">
        <v>7</v>
      </c>
      <c r="H278" s="68">
        <v>6</v>
      </c>
      <c r="I278" s="68"/>
      <c r="J278" s="68"/>
      <c r="K278" s="68">
        <v>7</v>
      </c>
      <c r="L278" s="61"/>
      <c r="M278" s="68">
        <f t="shared" si="8"/>
        <v>6.7777777777777777</v>
      </c>
      <c r="N278" s="61"/>
      <c r="O278" s="68">
        <f t="shared" si="9"/>
        <v>6.7777777777777777</v>
      </c>
    </row>
    <row r="279" spans="1:15">
      <c r="A279" s="6">
        <v>26</v>
      </c>
      <c r="B279" s="15" t="s">
        <v>17</v>
      </c>
      <c r="C279" s="16" t="s">
        <v>73</v>
      </c>
      <c r="D279" s="17" t="s">
        <v>74</v>
      </c>
      <c r="E279" s="18" t="s">
        <v>56</v>
      </c>
      <c r="F279" s="73">
        <v>5</v>
      </c>
      <c r="G279" s="68">
        <v>6</v>
      </c>
      <c r="H279" s="68">
        <v>6</v>
      </c>
      <c r="I279" s="68"/>
      <c r="J279" s="68"/>
      <c r="K279" s="68">
        <v>6</v>
      </c>
      <c r="L279" s="61"/>
      <c r="M279" s="68">
        <f t="shared" si="8"/>
        <v>5.7777777777777777</v>
      </c>
      <c r="N279" s="61"/>
      <c r="O279" s="68">
        <f t="shared" si="9"/>
        <v>5.7777777777777777</v>
      </c>
    </row>
    <row r="280" spans="1:15">
      <c r="A280" s="6">
        <v>27</v>
      </c>
      <c r="B280" s="15" t="s">
        <v>17</v>
      </c>
      <c r="C280" s="16" t="s">
        <v>73</v>
      </c>
      <c r="D280" s="17" t="s">
        <v>75</v>
      </c>
      <c r="E280" s="18" t="s">
        <v>52</v>
      </c>
      <c r="F280" s="71">
        <v>6</v>
      </c>
      <c r="G280" s="68">
        <v>7</v>
      </c>
      <c r="H280" s="68">
        <v>6</v>
      </c>
      <c r="I280" s="68"/>
      <c r="J280" s="68"/>
      <c r="K280" s="68">
        <v>6</v>
      </c>
      <c r="L280" s="61"/>
      <c r="M280" s="68">
        <f t="shared" si="8"/>
        <v>6.2222222222222223</v>
      </c>
      <c r="N280" s="61"/>
      <c r="O280" s="68">
        <f t="shared" si="9"/>
        <v>6.2222222222222223</v>
      </c>
    </row>
    <row r="281" spans="1:15">
      <c r="A281" s="6">
        <v>28</v>
      </c>
      <c r="B281" s="15" t="s">
        <v>76</v>
      </c>
      <c r="C281" s="16" t="s">
        <v>77</v>
      </c>
      <c r="D281" s="17" t="s">
        <v>78</v>
      </c>
      <c r="E281" s="18" t="s">
        <v>63</v>
      </c>
      <c r="F281" s="67">
        <v>7</v>
      </c>
      <c r="G281" s="68">
        <v>7</v>
      </c>
      <c r="H281" s="68">
        <v>7</v>
      </c>
      <c r="I281" s="68"/>
      <c r="J281" s="68"/>
      <c r="K281" s="68">
        <v>7</v>
      </c>
      <c r="L281" s="61"/>
      <c r="M281" s="68">
        <f t="shared" si="8"/>
        <v>7</v>
      </c>
      <c r="N281" s="61"/>
      <c r="O281" s="68">
        <f t="shared" si="9"/>
        <v>7</v>
      </c>
    </row>
    <row r="282" spans="1:15">
      <c r="A282" s="6">
        <v>29</v>
      </c>
      <c r="B282" s="15" t="s">
        <v>119</v>
      </c>
      <c r="C282" s="16" t="s">
        <v>120</v>
      </c>
      <c r="D282" s="17" t="s">
        <v>121</v>
      </c>
      <c r="E282" s="18" t="s">
        <v>122</v>
      </c>
      <c r="F282" s="67">
        <v>5</v>
      </c>
      <c r="G282" s="68">
        <v>5</v>
      </c>
      <c r="H282" s="68">
        <v>5</v>
      </c>
      <c r="I282" s="68"/>
      <c r="J282" s="68"/>
      <c r="K282" s="68">
        <v>6</v>
      </c>
      <c r="L282" s="61"/>
      <c r="M282" s="68">
        <f t="shared" si="8"/>
        <v>5.333333333333333</v>
      </c>
      <c r="N282" s="61"/>
      <c r="O282" s="68">
        <f t="shared" si="9"/>
        <v>5.333333333333333</v>
      </c>
    </row>
    <row r="283" spans="1:15">
      <c r="A283" s="6">
        <v>30</v>
      </c>
      <c r="B283" s="41" t="s">
        <v>79</v>
      </c>
      <c r="C283" s="42" t="s">
        <v>80</v>
      </c>
      <c r="D283" s="43" t="s">
        <v>81</v>
      </c>
      <c r="E283" s="44" t="s">
        <v>82</v>
      </c>
      <c r="F283" s="67">
        <v>6</v>
      </c>
      <c r="G283" s="68">
        <v>6</v>
      </c>
      <c r="H283" s="68">
        <v>5</v>
      </c>
      <c r="I283" s="68"/>
      <c r="J283" s="68"/>
      <c r="K283" s="68">
        <v>6</v>
      </c>
      <c r="L283" s="61"/>
      <c r="M283" s="68">
        <f t="shared" si="8"/>
        <v>5.7777777777777777</v>
      </c>
      <c r="N283" s="61"/>
      <c r="O283" s="68">
        <f t="shared" si="9"/>
        <v>5.7777777777777777</v>
      </c>
    </row>
    <row r="284" spans="1:15">
      <c r="A284" s="6">
        <v>31</v>
      </c>
      <c r="B284" s="20" t="s">
        <v>83</v>
      </c>
      <c r="C284" s="21" t="s">
        <v>80</v>
      </c>
      <c r="D284" s="22" t="s">
        <v>84</v>
      </c>
      <c r="E284" s="23" t="s">
        <v>85</v>
      </c>
      <c r="F284" s="67">
        <v>7</v>
      </c>
      <c r="G284" s="68">
        <v>8</v>
      </c>
      <c r="H284" s="68">
        <v>8</v>
      </c>
      <c r="I284" s="68"/>
      <c r="J284" s="68"/>
      <c r="K284" s="68">
        <v>8</v>
      </c>
      <c r="L284" s="61"/>
      <c r="M284" s="68">
        <f t="shared" si="8"/>
        <v>7.7777777777777777</v>
      </c>
      <c r="N284" s="61"/>
      <c r="O284" s="68">
        <f t="shared" si="9"/>
        <v>7.7777777777777777</v>
      </c>
    </row>
    <row r="285" spans="1:15">
      <c r="A285" s="6">
        <v>32</v>
      </c>
      <c r="B285" s="41" t="s">
        <v>4</v>
      </c>
      <c r="C285" s="42" t="s">
        <v>86</v>
      </c>
      <c r="D285" s="45">
        <v>37231</v>
      </c>
      <c r="E285" s="44" t="s">
        <v>87</v>
      </c>
      <c r="F285" s="69">
        <v>8</v>
      </c>
      <c r="G285" s="68">
        <v>7</v>
      </c>
      <c r="H285" s="68">
        <v>8</v>
      </c>
      <c r="I285" s="68"/>
      <c r="J285" s="68"/>
      <c r="K285" s="68">
        <v>7</v>
      </c>
      <c r="L285" s="61"/>
      <c r="M285" s="68">
        <f t="shared" si="8"/>
        <v>7.4444444444444446</v>
      </c>
      <c r="N285" s="61"/>
      <c r="O285" s="68">
        <f t="shared" si="9"/>
        <v>7.4444444444444446</v>
      </c>
    </row>
    <row r="286" spans="1:15">
      <c r="A286" s="6">
        <v>33</v>
      </c>
      <c r="B286" s="15" t="s">
        <v>36</v>
      </c>
      <c r="C286" s="16" t="s">
        <v>88</v>
      </c>
      <c r="D286" s="17" t="s">
        <v>89</v>
      </c>
      <c r="E286" s="18" t="s">
        <v>22</v>
      </c>
      <c r="F286" s="67">
        <v>6</v>
      </c>
      <c r="G286" s="68">
        <v>6</v>
      </c>
      <c r="H286" s="68">
        <v>6</v>
      </c>
      <c r="I286" s="68"/>
      <c r="J286" s="68"/>
      <c r="K286" s="68">
        <v>6</v>
      </c>
      <c r="L286" s="61"/>
      <c r="M286" s="68">
        <f t="shared" si="8"/>
        <v>6</v>
      </c>
      <c r="N286" s="61"/>
      <c r="O286" s="68">
        <f t="shared" si="9"/>
        <v>6</v>
      </c>
    </row>
    <row r="287" spans="1:15">
      <c r="A287" s="6">
        <v>34</v>
      </c>
      <c r="B287" s="15" t="s">
        <v>94</v>
      </c>
      <c r="C287" s="16" t="s">
        <v>152</v>
      </c>
      <c r="D287" s="17" t="s">
        <v>95</v>
      </c>
      <c r="E287" s="18" t="s">
        <v>44</v>
      </c>
      <c r="F287" s="74">
        <v>5</v>
      </c>
      <c r="G287" s="68">
        <v>5</v>
      </c>
      <c r="H287" s="68">
        <v>5</v>
      </c>
      <c r="I287" s="68"/>
      <c r="J287" s="68"/>
      <c r="K287" s="68">
        <v>6</v>
      </c>
      <c r="L287" s="61"/>
      <c r="M287" s="68">
        <f t="shared" si="8"/>
        <v>5.333333333333333</v>
      </c>
      <c r="N287" s="61"/>
      <c r="O287" s="68">
        <f t="shared" si="9"/>
        <v>5.333333333333333</v>
      </c>
    </row>
    <row r="288" spans="1:15">
      <c r="A288" s="6">
        <v>35</v>
      </c>
      <c r="B288" s="101" t="s">
        <v>91</v>
      </c>
      <c r="C288" s="102" t="s">
        <v>90</v>
      </c>
      <c r="D288" s="103" t="s">
        <v>92</v>
      </c>
      <c r="E288" s="104" t="s">
        <v>93</v>
      </c>
      <c r="F288" s="92"/>
      <c r="G288" s="93"/>
      <c r="H288" s="93"/>
      <c r="I288" s="93"/>
      <c r="J288" s="93"/>
      <c r="K288" s="93"/>
      <c r="L288" s="94"/>
      <c r="M288" s="68">
        <f t="shared" si="8"/>
        <v>0</v>
      </c>
      <c r="N288" s="94"/>
      <c r="O288" s="68" t="s">
        <v>174</v>
      </c>
    </row>
    <row r="289" spans="1:15">
      <c r="A289" s="6">
        <v>36</v>
      </c>
      <c r="B289" s="46" t="s">
        <v>96</v>
      </c>
      <c r="C289" s="47" t="s">
        <v>97</v>
      </c>
      <c r="D289" s="48" t="s">
        <v>98</v>
      </c>
      <c r="E289" s="49" t="s">
        <v>99</v>
      </c>
      <c r="F289" s="75">
        <v>6</v>
      </c>
      <c r="G289" s="68">
        <v>6</v>
      </c>
      <c r="H289" s="68">
        <v>6</v>
      </c>
      <c r="I289" s="68"/>
      <c r="J289" s="68"/>
      <c r="K289" s="68">
        <v>6</v>
      </c>
      <c r="L289" s="61"/>
      <c r="M289" s="68">
        <f t="shared" si="8"/>
        <v>6</v>
      </c>
      <c r="N289" s="61"/>
      <c r="O289" s="68">
        <f t="shared" si="9"/>
        <v>6</v>
      </c>
    </row>
    <row r="290" spans="1:15">
      <c r="A290" s="6">
        <v>37</v>
      </c>
      <c r="B290" s="15" t="s">
        <v>13</v>
      </c>
      <c r="C290" s="16" t="s">
        <v>97</v>
      </c>
      <c r="D290" s="17" t="s">
        <v>153</v>
      </c>
      <c r="E290" s="18" t="s">
        <v>48</v>
      </c>
      <c r="F290" s="67">
        <v>6</v>
      </c>
      <c r="G290" s="68">
        <v>6</v>
      </c>
      <c r="H290" s="68">
        <v>6</v>
      </c>
      <c r="I290" s="68"/>
      <c r="J290" s="68"/>
      <c r="K290" s="68">
        <v>6</v>
      </c>
      <c r="L290" s="61"/>
      <c r="M290" s="68">
        <f t="shared" si="8"/>
        <v>6</v>
      </c>
      <c r="N290" s="61"/>
      <c r="O290" s="68">
        <f t="shared" si="9"/>
        <v>6</v>
      </c>
    </row>
    <row r="291" spans="1:15">
      <c r="A291" s="6">
        <v>38</v>
      </c>
      <c r="B291" s="20" t="s">
        <v>100</v>
      </c>
      <c r="C291" s="21" t="s">
        <v>101</v>
      </c>
      <c r="D291" s="50">
        <v>37014</v>
      </c>
      <c r="E291" s="23" t="s">
        <v>102</v>
      </c>
      <c r="F291" s="67">
        <v>5</v>
      </c>
      <c r="G291" s="68">
        <v>6</v>
      </c>
      <c r="H291" s="68">
        <v>5</v>
      </c>
      <c r="I291" s="68"/>
      <c r="J291" s="68"/>
      <c r="K291" s="68">
        <v>6</v>
      </c>
      <c r="L291" s="61"/>
      <c r="M291" s="68">
        <f t="shared" si="8"/>
        <v>5.5555555555555554</v>
      </c>
      <c r="N291" s="61"/>
      <c r="O291" s="68">
        <f t="shared" si="9"/>
        <v>5.5555555555555554</v>
      </c>
    </row>
    <row r="292" spans="1:15" ht="30">
      <c r="A292" s="6">
        <v>39</v>
      </c>
      <c r="B292" s="96" t="s">
        <v>21</v>
      </c>
      <c r="C292" s="97" t="s">
        <v>103</v>
      </c>
      <c r="D292" s="98" t="s">
        <v>104</v>
      </c>
      <c r="E292" s="99" t="s">
        <v>44</v>
      </c>
      <c r="F292" s="105">
        <v>5</v>
      </c>
      <c r="G292" s="93"/>
      <c r="H292" s="93"/>
      <c r="I292" s="93"/>
      <c r="J292" s="93"/>
      <c r="K292" s="93"/>
      <c r="L292" s="94"/>
      <c r="M292" s="68">
        <f t="shared" si="8"/>
        <v>1.1111111111111112</v>
      </c>
      <c r="N292" s="94"/>
      <c r="O292" s="68" t="s">
        <v>174</v>
      </c>
    </row>
    <row r="293" spans="1:15">
      <c r="A293" s="6">
        <v>40</v>
      </c>
      <c r="B293" s="15" t="s">
        <v>13</v>
      </c>
      <c r="C293" s="16" t="s">
        <v>105</v>
      </c>
      <c r="D293" s="17" t="s">
        <v>106</v>
      </c>
      <c r="E293" s="18" t="s">
        <v>22</v>
      </c>
      <c r="F293" s="67">
        <v>6</v>
      </c>
      <c r="G293" s="68">
        <v>6</v>
      </c>
      <c r="H293" s="68">
        <v>5</v>
      </c>
      <c r="I293" s="68"/>
      <c r="J293" s="68"/>
      <c r="K293" s="68">
        <v>5</v>
      </c>
      <c r="L293" s="61"/>
      <c r="M293" s="68">
        <f t="shared" si="8"/>
        <v>5.4444444444444446</v>
      </c>
      <c r="N293" s="61"/>
      <c r="O293" s="68">
        <f t="shared" si="9"/>
        <v>5.4444444444444446</v>
      </c>
    </row>
    <row r="294" spans="1:15">
      <c r="A294" s="6">
        <v>41</v>
      </c>
      <c r="B294" s="28" t="s">
        <v>107</v>
      </c>
      <c r="C294" s="29" t="s">
        <v>108</v>
      </c>
      <c r="D294" s="32">
        <v>37175</v>
      </c>
      <c r="E294" s="31" t="s">
        <v>109</v>
      </c>
      <c r="F294" s="76">
        <v>6</v>
      </c>
      <c r="G294" s="68">
        <v>6</v>
      </c>
      <c r="H294" s="68">
        <v>5</v>
      </c>
      <c r="I294" s="68"/>
      <c r="J294" s="68"/>
      <c r="K294" s="68">
        <v>6</v>
      </c>
      <c r="L294" s="61"/>
      <c r="M294" s="68">
        <f t="shared" si="8"/>
        <v>5.7777777777777777</v>
      </c>
      <c r="N294" s="61"/>
      <c r="O294" s="68">
        <f t="shared" si="9"/>
        <v>5.7777777777777777</v>
      </c>
    </row>
    <row r="295" spans="1:15">
      <c r="A295" s="6">
        <v>42</v>
      </c>
      <c r="B295" s="15" t="s">
        <v>27</v>
      </c>
      <c r="C295" s="16" t="s">
        <v>123</v>
      </c>
      <c r="D295" s="17" t="s">
        <v>124</v>
      </c>
      <c r="E295" s="18" t="s">
        <v>125</v>
      </c>
      <c r="F295" s="70">
        <v>7</v>
      </c>
      <c r="G295" s="68">
        <v>6</v>
      </c>
      <c r="H295" s="68">
        <v>6</v>
      </c>
      <c r="I295" s="68"/>
      <c r="J295" s="68"/>
      <c r="K295" s="68">
        <v>6</v>
      </c>
      <c r="L295" s="61"/>
      <c r="M295" s="68">
        <f t="shared" si="8"/>
        <v>6.2222222222222223</v>
      </c>
      <c r="N295" s="61"/>
      <c r="O295" s="68">
        <f t="shared" si="9"/>
        <v>6.2222222222222223</v>
      </c>
    </row>
    <row r="296" spans="1:15">
      <c r="A296" s="6">
        <v>43</v>
      </c>
      <c r="B296" s="37" t="s">
        <v>110</v>
      </c>
      <c r="C296" s="38" t="s">
        <v>111</v>
      </c>
      <c r="D296" s="51" t="s">
        <v>112</v>
      </c>
      <c r="E296" s="40" t="s">
        <v>28</v>
      </c>
      <c r="F296" s="67">
        <v>6</v>
      </c>
      <c r="G296" s="68">
        <v>7</v>
      </c>
      <c r="H296" s="68">
        <v>5</v>
      </c>
      <c r="I296" s="68"/>
      <c r="J296" s="68"/>
      <c r="K296" s="68">
        <v>6</v>
      </c>
      <c r="L296" s="61"/>
      <c r="M296" s="68">
        <f t="shared" si="8"/>
        <v>6</v>
      </c>
      <c r="N296" s="61"/>
      <c r="O296" s="68">
        <f t="shared" si="9"/>
        <v>6</v>
      </c>
    </row>
    <row r="297" spans="1:15">
      <c r="A297" s="6">
        <v>44</v>
      </c>
      <c r="B297" s="15" t="s">
        <v>113</v>
      </c>
      <c r="C297" s="16" t="s">
        <v>114</v>
      </c>
      <c r="D297" s="17" t="s">
        <v>115</v>
      </c>
      <c r="E297" s="18" t="s">
        <v>56</v>
      </c>
      <c r="F297" s="67">
        <v>5</v>
      </c>
      <c r="G297" s="68">
        <v>5</v>
      </c>
      <c r="H297" s="68">
        <v>6</v>
      </c>
      <c r="I297" s="68"/>
      <c r="J297" s="68"/>
      <c r="K297" s="68">
        <v>6</v>
      </c>
      <c r="L297" s="61"/>
      <c r="M297" s="68">
        <f t="shared" si="8"/>
        <v>5.5555555555555554</v>
      </c>
      <c r="N297" s="61"/>
      <c r="O297" s="68">
        <f t="shared" si="9"/>
        <v>5.5555555555555554</v>
      </c>
    </row>
    <row r="298" spans="1:15">
      <c r="A298" s="6">
        <v>45</v>
      </c>
      <c r="B298" s="15" t="s">
        <v>117</v>
      </c>
      <c r="C298" s="16" t="s">
        <v>116</v>
      </c>
      <c r="D298" s="17" t="s">
        <v>118</v>
      </c>
      <c r="E298" s="18" t="s">
        <v>44</v>
      </c>
      <c r="F298" s="72">
        <v>6</v>
      </c>
      <c r="G298" s="68">
        <v>6</v>
      </c>
      <c r="H298" s="68">
        <v>6</v>
      </c>
      <c r="I298" s="68"/>
      <c r="J298" s="68"/>
      <c r="K298" s="68">
        <v>6</v>
      </c>
      <c r="L298" s="61"/>
      <c r="M298" s="68">
        <f t="shared" si="8"/>
        <v>6</v>
      </c>
      <c r="N298" s="61"/>
      <c r="O298" s="68">
        <f t="shared" si="9"/>
        <v>6</v>
      </c>
    </row>
    <row r="299" spans="1:15">
      <c r="A299" s="6">
        <v>46</v>
      </c>
      <c r="B299" s="82" t="s">
        <v>167</v>
      </c>
      <c r="C299" s="83" t="s">
        <v>159</v>
      </c>
      <c r="D299" s="61"/>
      <c r="E299" s="18"/>
      <c r="F299" s="67"/>
      <c r="G299" s="68"/>
      <c r="H299" s="68"/>
      <c r="I299" s="68"/>
      <c r="J299" s="68"/>
      <c r="K299" s="68"/>
      <c r="L299" s="61"/>
      <c r="M299" s="68">
        <f t="shared" si="8"/>
        <v>0</v>
      </c>
      <c r="N299" s="61"/>
      <c r="O299" s="68" t="s">
        <v>163</v>
      </c>
    </row>
    <row r="300" spans="1:15">
      <c r="A300" s="6">
        <v>47</v>
      </c>
      <c r="B300" s="82" t="s">
        <v>160</v>
      </c>
      <c r="C300" s="83" t="s">
        <v>161</v>
      </c>
      <c r="D300" s="61"/>
      <c r="E300" s="61"/>
      <c r="F300" s="68">
        <v>7</v>
      </c>
      <c r="G300" s="68">
        <v>7</v>
      </c>
      <c r="H300" s="68">
        <v>7</v>
      </c>
      <c r="I300" s="68"/>
      <c r="J300" s="68"/>
      <c r="K300" s="68">
        <v>7</v>
      </c>
      <c r="L300" s="61"/>
      <c r="M300" s="68">
        <f t="shared" si="8"/>
        <v>7</v>
      </c>
      <c r="N300" s="61"/>
      <c r="O300" s="68">
        <f t="shared" si="9"/>
        <v>7</v>
      </c>
    </row>
    <row r="301" spans="1:15">
      <c r="A301" s="6">
        <v>48</v>
      </c>
      <c r="B301" s="64" t="s">
        <v>53</v>
      </c>
      <c r="C301" s="65" t="s">
        <v>162</v>
      </c>
      <c r="D301" s="54"/>
      <c r="E301" s="62"/>
      <c r="F301" s="81">
        <v>5</v>
      </c>
      <c r="G301" s="81">
        <v>5</v>
      </c>
      <c r="H301" s="81">
        <v>6</v>
      </c>
      <c r="I301" s="81"/>
      <c r="J301" s="81"/>
      <c r="K301" s="81">
        <v>6</v>
      </c>
      <c r="L301" s="62"/>
      <c r="M301" s="68">
        <f t="shared" si="8"/>
        <v>5.5555555555555554</v>
      </c>
      <c r="N301" s="62"/>
      <c r="O301" s="68">
        <f t="shared" si="9"/>
        <v>5.5555555555555554</v>
      </c>
    </row>
    <row r="302" spans="1:15">
      <c r="A302" s="2"/>
      <c r="B302" s="3" t="s">
        <v>235</v>
      </c>
      <c r="C302" s="3" t="s">
        <v>236</v>
      </c>
      <c r="D302" s="332"/>
      <c r="E302" s="156"/>
      <c r="F302" s="154">
        <v>5</v>
      </c>
      <c r="G302" s="154">
        <v>6</v>
      </c>
      <c r="H302" s="154">
        <v>6</v>
      </c>
      <c r="I302" s="154"/>
      <c r="J302" s="154"/>
      <c r="K302" s="154">
        <v>6</v>
      </c>
      <c r="L302" s="156"/>
      <c r="M302" s="68">
        <f t="shared" si="8"/>
        <v>5.7777777777777777</v>
      </c>
      <c r="N302" s="156"/>
      <c r="O302" s="68">
        <f t="shared" si="9"/>
        <v>5.7777777777777777</v>
      </c>
    </row>
    <row r="303" spans="1:15">
      <c r="A303" s="95">
        <v>49</v>
      </c>
      <c r="B303" s="95" t="s">
        <v>179</v>
      </c>
      <c r="C303" s="95" t="s">
        <v>180</v>
      </c>
      <c r="F303" s="79">
        <v>6</v>
      </c>
      <c r="G303" s="79">
        <v>6</v>
      </c>
      <c r="M303" s="68">
        <f t="shared" si="8"/>
        <v>2.6666666666666665</v>
      </c>
      <c r="O303" s="68">
        <f t="shared" si="9"/>
        <v>2.6666666666666665</v>
      </c>
    </row>
    <row r="304" spans="1:15">
      <c r="B304" s="60" t="s">
        <v>193</v>
      </c>
      <c r="C304" s="60" t="s">
        <v>194</v>
      </c>
      <c r="F304" s="79">
        <v>5</v>
      </c>
      <c r="O304" s="68">
        <f t="shared" si="9"/>
        <v>0</v>
      </c>
    </row>
    <row r="305" spans="1:15">
      <c r="B305" s="60" t="s">
        <v>269</v>
      </c>
      <c r="C305" s="60" t="s">
        <v>147</v>
      </c>
    </row>
    <row r="306" spans="1:15">
      <c r="B306" s="60" t="s">
        <v>21</v>
      </c>
      <c r="C306" s="60" t="s">
        <v>194</v>
      </c>
    </row>
    <row r="309" spans="1:15" ht="18.75">
      <c r="A309" s="676" t="s">
        <v>126</v>
      </c>
      <c r="B309" s="676"/>
      <c r="C309" s="676"/>
      <c r="D309" s="676"/>
      <c r="E309" s="676"/>
      <c r="F309" s="676"/>
      <c r="G309" s="676"/>
      <c r="H309" s="676"/>
      <c r="I309" s="676"/>
      <c r="J309" s="676"/>
      <c r="K309" s="676"/>
      <c r="L309" s="676"/>
      <c r="M309" s="676"/>
      <c r="N309" s="676"/>
      <c r="O309" s="676"/>
    </row>
    <row r="310" spans="1:15" ht="18.75">
      <c r="A310" s="676" t="s">
        <v>136</v>
      </c>
      <c r="B310" s="676"/>
      <c r="C310" s="676"/>
      <c r="D310" s="676"/>
      <c r="E310" s="676"/>
      <c r="F310" s="676"/>
      <c r="G310" s="676"/>
      <c r="H310" s="676"/>
      <c r="I310" s="676"/>
      <c r="J310" s="676"/>
      <c r="K310" s="676"/>
      <c r="L310" s="676"/>
      <c r="M310" s="676"/>
      <c r="N310" s="676"/>
      <c r="O310" s="676"/>
    </row>
    <row r="311" spans="1:15" ht="18.75">
      <c r="A311" s="676" t="s">
        <v>127</v>
      </c>
      <c r="B311" s="676"/>
      <c r="C311" s="676"/>
      <c r="D311" s="676"/>
      <c r="E311" s="676"/>
      <c r="F311" s="676"/>
      <c r="G311" s="676"/>
      <c r="H311" s="676"/>
      <c r="I311" s="676"/>
      <c r="J311" s="676"/>
      <c r="K311" s="676"/>
      <c r="L311" s="676"/>
      <c r="M311" s="676"/>
      <c r="N311" s="676"/>
      <c r="O311" s="676"/>
    </row>
    <row r="312" spans="1:15" ht="18.75">
      <c r="A312" s="677" t="s">
        <v>184</v>
      </c>
      <c r="B312" s="677"/>
      <c r="C312" s="677"/>
      <c r="D312" s="677"/>
      <c r="E312" s="677"/>
      <c r="F312" s="677"/>
      <c r="G312" s="677"/>
      <c r="H312" s="677"/>
      <c r="I312" s="677"/>
      <c r="J312" s="677"/>
      <c r="K312" s="677"/>
      <c r="L312" s="677"/>
      <c r="M312" s="677"/>
      <c r="N312" s="677"/>
      <c r="O312" s="677"/>
    </row>
    <row r="313" spans="1:15" ht="18.75">
      <c r="A313" s="678" t="s">
        <v>185</v>
      </c>
      <c r="B313" s="678"/>
      <c r="C313" s="678"/>
      <c r="D313" s="678"/>
      <c r="E313" s="678"/>
      <c r="F313" s="678"/>
      <c r="G313" s="678"/>
      <c r="H313" s="678"/>
      <c r="I313" s="678"/>
      <c r="J313" s="678"/>
      <c r="K313" s="678"/>
      <c r="L313" s="678"/>
      <c r="M313" s="678"/>
      <c r="N313" s="678"/>
      <c r="O313" s="678"/>
    </row>
    <row r="314" spans="1:15" ht="15.75">
      <c r="A314" s="679" t="s">
        <v>128</v>
      </c>
      <c r="B314" s="679" t="s">
        <v>129</v>
      </c>
      <c r="C314" s="679"/>
      <c r="D314" s="680" t="s">
        <v>130</v>
      </c>
      <c r="E314" s="680" t="s">
        <v>131</v>
      </c>
      <c r="F314" s="681" t="s">
        <v>132</v>
      </c>
      <c r="G314" s="681"/>
      <c r="H314" s="681"/>
      <c r="I314" s="681"/>
      <c r="J314" s="681"/>
      <c r="K314" s="682" t="s">
        <v>133</v>
      </c>
      <c r="L314" s="680" t="s">
        <v>134</v>
      </c>
      <c r="M314" s="680" t="s">
        <v>135</v>
      </c>
      <c r="N314" s="680"/>
      <c r="O314" s="90" t="s">
        <v>186</v>
      </c>
    </row>
    <row r="315" spans="1:15" ht="15.75">
      <c r="A315" s="679"/>
      <c r="B315" s="679"/>
      <c r="C315" s="679"/>
      <c r="D315" s="680"/>
      <c r="E315" s="680"/>
      <c r="F315" s="681"/>
      <c r="G315" s="681"/>
      <c r="H315" s="681"/>
      <c r="I315" s="681"/>
      <c r="J315" s="681"/>
      <c r="K315" s="682"/>
      <c r="L315" s="680"/>
      <c r="M315" s="91" t="s">
        <v>133</v>
      </c>
      <c r="N315" s="91" t="s">
        <v>134</v>
      </c>
      <c r="O315" s="108">
        <v>2</v>
      </c>
    </row>
    <row r="316" spans="1:15">
      <c r="A316" s="6">
        <v>1</v>
      </c>
      <c r="B316" s="11" t="s">
        <v>0</v>
      </c>
      <c r="C316" s="12" t="s">
        <v>1</v>
      </c>
      <c r="D316" s="13" t="s">
        <v>2</v>
      </c>
      <c r="E316" s="14" t="s">
        <v>3</v>
      </c>
      <c r="F316" s="67">
        <v>6</v>
      </c>
      <c r="G316" s="68">
        <v>6</v>
      </c>
      <c r="H316" s="68"/>
      <c r="I316" s="68"/>
      <c r="J316" s="68"/>
      <c r="K316" s="68">
        <v>5</v>
      </c>
      <c r="L316" s="61"/>
      <c r="M316" s="68">
        <f>(SUM(F316:G316)*2+K316*3)/7</f>
        <v>5.5714285714285712</v>
      </c>
      <c r="N316" s="61"/>
      <c r="O316" s="68">
        <f>MAX(M316,N316)</f>
        <v>5.5714285714285712</v>
      </c>
    </row>
    <row r="317" spans="1:15">
      <c r="A317" s="6">
        <v>2</v>
      </c>
      <c r="B317" s="15" t="s">
        <v>4</v>
      </c>
      <c r="C317" s="16" t="s">
        <v>5</v>
      </c>
      <c r="D317" s="17" t="s">
        <v>137</v>
      </c>
      <c r="E317" s="18" t="s">
        <v>138</v>
      </c>
      <c r="F317" s="69">
        <v>8</v>
      </c>
      <c r="G317" s="68">
        <v>6</v>
      </c>
      <c r="H317" s="68"/>
      <c r="I317" s="68"/>
      <c r="J317" s="68"/>
      <c r="K317" s="68">
        <v>8</v>
      </c>
      <c r="L317" s="61"/>
      <c r="M317" s="68">
        <f t="shared" ref="M317:M365" si="10">(SUM(F317:G317)*2+K317*3)/7</f>
        <v>7.4285714285714288</v>
      </c>
      <c r="N317" s="61"/>
      <c r="O317" s="68">
        <f t="shared" ref="O317:O366" si="11">MAX(M317,N317)</f>
        <v>7.4285714285714288</v>
      </c>
    </row>
    <row r="318" spans="1:15">
      <c r="A318" s="6">
        <v>3</v>
      </c>
      <c r="B318" s="15" t="s">
        <v>6</v>
      </c>
      <c r="C318" s="16" t="s">
        <v>7</v>
      </c>
      <c r="D318" s="17" t="s">
        <v>8</v>
      </c>
      <c r="E318" s="18" t="s">
        <v>9</v>
      </c>
      <c r="F318" s="69">
        <v>7</v>
      </c>
      <c r="G318" s="68">
        <v>5</v>
      </c>
      <c r="H318" s="68"/>
      <c r="I318" s="68"/>
      <c r="J318" s="68"/>
      <c r="K318" s="68">
        <v>7</v>
      </c>
      <c r="L318" s="61"/>
      <c r="M318" s="68">
        <f t="shared" si="10"/>
        <v>6.4285714285714288</v>
      </c>
      <c r="N318" s="61"/>
      <c r="O318" s="68">
        <f t="shared" si="11"/>
        <v>6.4285714285714288</v>
      </c>
    </row>
    <row r="319" spans="1:15">
      <c r="A319" s="6">
        <v>4</v>
      </c>
      <c r="B319" s="15" t="s">
        <v>10</v>
      </c>
      <c r="C319" s="16" t="s">
        <v>11</v>
      </c>
      <c r="D319" s="19">
        <v>37142</v>
      </c>
      <c r="E319" s="18" t="s">
        <v>12</v>
      </c>
      <c r="F319" s="69">
        <v>6</v>
      </c>
      <c r="G319" s="68">
        <v>7</v>
      </c>
      <c r="H319" s="68"/>
      <c r="I319" s="68"/>
      <c r="J319" s="68"/>
      <c r="K319" s="68">
        <v>6</v>
      </c>
      <c r="L319" s="61"/>
      <c r="M319" s="68">
        <f t="shared" si="10"/>
        <v>6.2857142857142856</v>
      </c>
      <c r="N319" s="61"/>
      <c r="O319" s="68">
        <f t="shared" si="11"/>
        <v>6.2857142857142856</v>
      </c>
    </row>
    <row r="320" spans="1:15">
      <c r="A320" s="6">
        <v>5</v>
      </c>
      <c r="B320" s="15" t="s">
        <v>13</v>
      </c>
      <c r="C320" s="16" t="s">
        <v>14</v>
      </c>
      <c r="D320" s="17" t="s">
        <v>15</v>
      </c>
      <c r="E320" s="18" t="s">
        <v>16</v>
      </c>
      <c r="F320" s="70">
        <v>9</v>
      </c>
      <c r="G320" s="68">
        <v>8</v>
      </c>
      <c r="H320" s="68"/>
      <c r="I320" s="68"/>
      <c r="J320" s="68"/>
      <c r="K320" s="68">
        <v>8</v>
      </c>
      <c r="L320" s="61"/>
      <c r="M320" s="68">
        <f t="shared" si="10"/>
        <v>8.2857142857142865</v>
      </c>
      <c r="N320" s="61"/>
      <c r="O320" s="68">
        <f t="shared" si="11"/>
        <v>8.2857142857142865</v>
      </c>
    </row>
    <row r="321" spans="1:15">
      <c r="A321" s="6">
        <v>6</v>
      </c>
      <c r="B321" s="20" t="s">
        <v>17</v>
      </c>
      <c r="C321" s="21" t="s">
        <v>18</v>
      </c>
      <c r="D321" s="22" t="s">
        <v>19</v>
      </c>
      <c r="E321" s="23" t="s">
        <v>20</v>
      </c>
      <c r="F321" s="67">
        <v>8</v>
      </c>
      <c r="G321" s="68">
        <v>6</v>
      </c>
      <c r="H321" s="68"/>
      <c r="I321" s="68"/>
      <c r="J321" s="68"/>
      <c r="K321" s="68">
        <v>7</v>
      </c>
      <c r="L321" s="61"/>
      <c r="M321" s="68">
        <f t="shared" si="10"/>
        <v>7</v>
      </c>
      <c r="N321" s="61"/>
      <c r="O321" s="68">
        <f t="shared" si="11"/>
        <v>7</v>
      </c>
    </row>
    <row r="322" spans="1:15">
      <c r="A322" s="6">
        <v>7</v>
      </c>
      <c r="B322" s="15" t="s">
        <v>23</v>
      </c>
      <c r="C322" s="16" t="s">
        <v>24</v>
      </c>
      <c r="D322" s="19">
        <v>36929</v>
      </c>
      <c r="E322" s="18" t="s">
        <v>25</v>
      </c>
      <c r="F322" s="67">
        <v>6</v>
      </c>
      <c r="G322" s="68">
        <v>7</v>
      </c>
      <c r="H322" s="68"/>
      <c r="I322" s="68"/>
      <c r="J322" s="68"/>
      <c r="K322" s="68">
        <v>6</v>
      </c>
      <c r="L322" s="61"/>
      <c r="M322" s="68">
        <f t="shared" si="10"/>
        <v>6.2857142857142856</v>
      </c>
      <c r="N322" s="61"/>
      <c r="O322" s="68">
        <f t="shared" si="11"/>
        <v>6.2857142857142856</v>
      </c>
    </row>
    <row r="323" spans="1:15">
      <c r="A323" s="6">
        <v>8</v>
      </c>
      <c r="B323" s="15" t="s">
        <v>139</v>
      </c>
      <c r="C323" s="16" t="s">
        <v>140</v>
      </c>
      <c r="D323" s="17" t="s">
        <v>141</v>
      </c>
      <c r="E323" s="18" t="s">
        <v>142</v>
      </c>
      <c r="F323" s="67">
        <v>7</v>
      </c>
      <c r="G323" s="68">
        <v>7</v>
      </c>
      <c r="H323" s="68"/>
      <c r="I323" s="68"/>
      <c r="J323" s="68"/>
      <c r="K323" s="68">
        <v>7</v>
      </c>
      <c r="L323" s="61"/>
      <c r="M323" s="68">
        <f t="shared" si="10"/>
        <v>7</v>
      </c>
      <c r="N323" s="61"/>
      <c r="O323" s="68">
        <f t="shared" si="11"/>
        <v>7</v>
      </c>
    </row>
    <row r="324" spans="1:15">
      <c r="A324" s="6">
        <v>9</v>
      </c>
      <c r="B324" s="15" t="s">
        <v>143</v>
      </c>
      <c r="C324" s="16" t="s">
        <v>144</v>
      </c>
      <c r="D324" s="17" t="s">
        <v>145</v>
      </c>
      <c r="E324" s="18" t="s">
        <v>26</v>
      </c>
      <c r="F324" s="67">
        <v>6</v>
      </c>
      <c r="G324" s="68">
        <v>8</v>
      </c>
      <c r="H324" s="68"/>
      <c r="I324" s="68"/>
      <c r="J324" s="68"/>
      <c r="K324" s="68">
        <v>7</v>
      </c>
      <c r="L324" s="61"/>
      <c r="M324" s="68">
        <f t="shared" si="10"/>
        <v>7</v>
      </c>
      <c r="N324" s="61"/>
      <c r="O324" s="68">
        <f t="shared" si="11"/>
        <v>7</v>
      </c>
    </row>
    <row r="325" spans="1:15">
      <c r="A325" s="6">
        <v>10</v>
      </c>
      <c r="B325" s="24" t="s">
        <v>29</v>
      </c>
      <c r="C325" s="25" t="s">
        <v>30</v>
      </c>
      <c r="D325" s="26">
        <v>37231</v>
      </c>
      <c r="E325" s="27" t="s">
        <v>31</v>
      </c>
      <c r="F325" s="67">
        <v>6</v>
      </c>
      <c r="G325" s="68">
        <v>6</v>
      </c>
      <c r="H325" s="68"/>
      <c r="I325" s="68"/>
      <c r="J325" s="68"/>
      <c r="K325" s="68">
        <v>6</v>
      </c>
      <c r="L325" s="61"/>
      <c r="M325" s="68">
        <f t="shared" si="10"/>
        <v>6</v>
      </c>
      <c r="N325" s="61"/>
      <c r="O325" s="68">
        <f t="shared" si="11"/>
        <v>6</v>
      </c>
    </row>
    <row r="326" spans="1:15">
      <c r="A326" s="6">
        <v>11</v>
      </c>
      <c r="B326" s="28" t="s">
        <v>32</v>
      </c>
      <c r="C326" s="29" t="s">
        <v>33</v>
      </c>
      <c r="D326" s="30" t="s">
        <v>34</v>
      </c>
      <c r="E326" s="31" t="s">
        <v>35</v>
      </c>
      <c r="F326" s="71">
        <v>6</v>
      </c>
      <c r="G326" s="68">
        <v>5</v>
      </c>
      <c r="H326" s="68"/>
      <c r="I326" s="68"/>
      <c r="J326" s="68"/>
      <c r="K326" s="68">
        <v>6</v>
      </c>
      <c r="L326" s="61"/>
      <c r="M326" s="68">
        <f t="shared" si="10"/>
        <v>5.7142857142857144</v>
      </c>
      <c r="N326" s="61"/>
      <c r="O326" s="68">
        <f t="shared" si="11"/>
        <v>5.7142857142857144</v>
      </c>
    </row>
    <row r="327" spans="1:15">
      <c r="A327" s="6">
        <v>12</v>
      </c>
      <c r="B327" s="7" t="s">
        <v>36</v>
      </c>
      <c r="C327" s="8" t="s">
        <v>37</v>
      </c>
      <c r="D327" s="9">
        <v>37205</v>
      </c>
      <c r="E327" s="10" t="s">
        <v>38</v>
      </c>
      <c r="F327" s="92"/>
      <c r="G327" s="93"/>
      <c r="H327" s="93"/>
      <c r="I327" s="93"/>
      <c r="J327" s="93"/>
      <c r="K327" s="93"/>
      <c r="L327" s="94"/>
      <c r="M327" s="68">
        <f t="shared" si="10"/>
        <v>0</v>
      </c>
      <c r="N327" s="94"/>
      <c r="O327" s="68" t="s">
        <v>174</v>
      </c>
    </row>
    <row r="328" spans="1:15">
      <c r="A328" s="6">
        <v>13</v>
      </c>
      <c r="B328" s="15" t="s">
        <v>146</v>
      </c>
      <c r="C328" s="16" t="s">
        <v>147</v>
      </c>
      <c r="D328" s="17" t="s">
        <v>148</v>
      </c>
      <c r="E328" s="18" t="s">
        <v>56</v>
      </c>
      <c r="F328" s="72">
        <v>5</v>
      </c>
      <c r="G328" s="68">
        <v>5</v>
      </c>
      <c r="H328" s="68"/>
      <c r="I328" s="68"/>
      <c r="J328" s="68"/>
      <c r="K328" s="68">
        <v>5</v>
      </c>
      <c r="L328" s="61"/>
      <c r="M328" s="68">
        <f t="shared" si="10"/>
        <v>5</v>
      </c>
      <c r="N328" s="61"/>
      <c r="O328" s="68">
        <f t="shared" si="11"/>
        <v>5</v>
      </c>
    </row>
    <row r="329" spans="1:15">
      <c r="A329" s="6">
        <v>14</v>
      </c>
      <c r="B329" s="15" t="s">
        <v>13</v>
      </c>
      <c r="C329" s="16" t="s">
        <v>40</v>
      </c>
      <c r="D329" s="17" t="s">
        <v>41</v>
      </c>
      <c r="E329" s="18" t="s">
        <v>149</v>
      </c>
      <c r="F329" s="67">
        <v>6</v>
      </c>
      <c r="G329" s="68">
        <v>5</v>
      </c>
      <c r="H329" s="68"/>
      <c r="I329" s="68"/>
      <c r="J329" s="68"/>
      <c r="K329" s="68">
        <v>6</v>
      </c>
      <c r="L329" s="61"/>
      <c r="M329" s="68">
        <f t="shared" si="10"/>
        <v>5.7142857142857144</v>
      </c>
      <c r="N329" s="61"/>
      <c r="O329" s="68">
        <f t="shared" si="11"/>
        <v>5.7142857142857144</v>
      </c>
    </row>
    <row r="330" spans="1:15">
      <c r="A330" s="6">
        <v>15</v>
      </c>
      <c r="B330" s="15" t="s">
        <v>42</v>
      </c>
      <c r="C330" s="16" t="s">
        <v>40</v>
      </c>
      <c r="D330" s="17" t="s">
        <v>43</v>
      </c>
      <c r="E330" s="18" t="s">
        <v>22</v>
      </c>
      <c r="F330" s="67">
        <v>6</v>
      </c>
      <c r="G330" s="68">
        <v>6</v>
      </c>
      <c r="H330" s="68"/>
      <c r="I330" s="68"/>
      <c r="J330" s="68"/>
      <c r="K330" s="68">
        <v>6</v>
      </c>
      <c r="L330" s="61"/>
      <c r="M330" s="68">
        <f t="shared" si="10"/>
        <v>6</v>
      </c>
      <c r="N330" s="61"/>
      <c r="O330" s="68">
        <f t="shared" si="11"/>
        <v>6</v>
      </c>
    </row>
    <row r="331" spans="1:15">
      <c r="A331" s="6">
        <v>16</v>
      </c>
      <c r="B331" s="7" t="s">
        <v>45</v>
      </c>
      <c r="C331" s="8" t="s">
        <v>46</v>
      </c>
      <c r="D331" s="9" t="s">
        <v>47</v>
      </c>
      <c r="E331" s="10" t="s">
        <v>48</v>
      </c>
      <c r="F331" s="100"/>
      <c r="G331" s="93"/>
      <c r="H331" s="93"/>
      <c r="I331" s="93"/>
      <c r="J331" s="93"/>
      <c r="K331" s="93"/>
      <c r="L331" s="94"/>
      <c r="M331" s="68">
        <f t="shared" si="10"/>
        <v>0</v>
      </c>
      <c r="N331" s="94"/>
      <c r="O331" s="68" t="s">
        <v>174</v>
      </c>
    </row>
    <row r="332" spans="1:15">
      <c r="A332" s="6">
        <v>17</v>
      </c>
      <c r="B332" s="15" t="s">
        <v>36</v>
      </c>
      <c r="C332" s="16" t="s">
        <v>46</v>
      </c>
      <c r="D332" s="17" t="s">
        <v>49</v>
      </c>
      <c r="E332" s="18" t="s">
        <v>44</v>
      </c>
      <c r="F332" s="67">
        <v>6</v>
      </c>
      <c r="G332" s="68">
        <v>5</v>
      </c>
      <c r="H332" s="68"/>
      <c r="I332" s="68"/>
      <c r="J332" s="68"/>
      <c r="K332" s="68">
        <v>6</v>
      </c>
      <c r="L332" s="61"/>
      <c r="M332" s="68">
        <f t="shared" si="10"/>
        <v>5.7142857142857144</v>
      </c>
      <c r="N332" s="61"/>
      <c r="O332" s="68">
        <f t="shared" si="11"/>
        <v>5.7142857142857144</v>
      </c>
    </row>
    <row r="333" spans="1:15">
      <c r="A333" s="6">
        <v>18</v>
      </c>
      <c r="B333" s="15" t="s">
        <v>50</v>
      </c>
      <c r="C333" s="16" t="s">
        <v>46</v>
      </c>
      <c r="D333" s="19">
        <v>36739</v>
      </c>
      <c r="E333" s="18" t="s">
        <v>51</v>
      </c>
      <c r="F333" s="72">
        <v>8</v>
      </c>
      <c r="G333" s="68">
        <v>6</v>
      </c>
      <c r="H333" s="68"/>
      <c r="I333" s="68"/>
      <c r="J333" s="68"/>
      <c r="K333" s="68">
        <v>8</v>
      </c>
      <c r="L333" s="61"/>
      <c r="M333" s="68">
        <f t="shared" si="10"/>
        <v>7.4285714285714288</v>
      </c>
      <c r="N333" s="61"/>
      <c r="O333" s="68">
        <f t="shared" si="11"/>
        <v>7.4285714285714288</v>
      </c>
    </row>
    <row r="334" spans="1:15">
      <c r="A334" s="6">
        <v>19</v>
      </c>
      <c r="B334" s="15" t="s">
        <v>53</v>
      </c>
      <c r="C334" s="16" t="s">
        <v>54</v>
      </c>
      <c r="D334" s="17" t="s">
        <v>55</v>
      </c>
      <c r="E334" s="18" t="s">
        <v>56</v>
      </c>
      <c r="F334" s="67">
        <v>6</v>
      </c>
      <c r="G334" s="68">
        <v>6</v>
      </c>
      <c r="H334" s="68"/>
      <c r="I334" s="68"/>
      <c r="J334" s="68"/>
      <c r="K334" s="68">
        <v>6</v>
      </c>
      <c r="L334" s="61"/>
      <c r="M334" s="68">
        <f t="shared" si="10"/>
        <v>6</v>
      </c>
      <c r="N334" s="61"/>
      <c r="O334" s="68">
        <f t="shared" si="11"/>
        <v>6</v>
      </c>
    </row>
    <row r="335" spans="1:15">
      <c r="A335" s="6">
        <v>20</v>
      </c>
      <c r="B335" s="96" t="s">
        <v>57</v>
      </c>
      <c r="C335" s="97" t="s">
        <v>58</v>
      </c>
      <c r="D335" s="98" t="s">
        <v>59</v>
      </c>
      <c r="E335" s="99" t="s">
        <v>60</v>
      </c>
      <c r="F335" s="100">
        <v>6</v>
      </c>
      <c r="G335" s="93"/>
      <c r="H335" s="93"/>
      <c r="I335" s="93"/>
      <c r="J335" s="93"/>
      <c r="K335" s="93"/>
      <c r="L335" s="94"/>
      <c r="M335" s="68">
        <f t="shared" si="10"/>
        <v>1.7142857142857142</v>
      </c>
      <c r="N335" s="94"/>
      <c r="O335" s="68" t="s">
        <v>174</v>
      </c>
    </row>
    <row r="336" spans="1:15">
      <c r="A336" s="6">
        <v>21</v>
      </c>
      <c r="B336" s="15" t="s">
        <v>17</v>
      </c>
      <c r="C336" s="16" t="s">
        <v>61</v>
      </c>
      <c r="D336" s="17" t="s">
        <v>62</v>
      </c>
      <c r="E336" s="18" t="s">
        <v>63</v>
      </c>
      <c r="F336" s="67">
        <v>6</v>
      </c>
      <c r="G336" s="68">
        <v>6</v>
      </c>
      <c r="H336" s="68"/>
      <c r="I336" s="68"/>
      <c r="J336" s="68"/>
      <c r="K336" s="68">
        <v>6</v>
      </c>
      <c r="L336" s="61"/>
      <c r="M336" s="68">
        <f t="shared" si="10"/>
        <v>6</v>
      </c>
      <c r="N336" s="61"/>
      <c r="O336" s="68">
        <f t="shared" si="11"/>
        <v>6</v>
      </c>
    </row>
    <row r="337" spans="1:15">
      <c r="A337" s="6">
        <v>22</v>
      </c>
      <c r="B337" s="33" t="s">
        <v>64</v>
      </c>
      <c r="C337" s="34" t="s">
        <v>65</v>
      </c>
      <c r="D337" s="35">
        <v>36923</v>
      </c>
      <c r="E337" s="36" t="s">
        <v>66</v>
      </c>
      <c r="F337" s="67">
        <v>6</v>
      </c>
      <c r="G337" s="68">
        <v>7</v>
      </c>
      <c r="H337" s="68"/>
      <c r="I337" s="68"/>
      <c r="J337" s="68"/>
      <c r="K337" s="68">
        <v>7</v>
      </c>
      <c r="L337" s="61"/>
      <c r="M337" s="68">
        <f t="shared" si="10"/>
        <v>6.7142857142857144</v>
      </c>
      <c r="N337" s="61"/>
      <c r="O337" s="68">
        <f t="shared" si="11"/>
        <v>6.7142857142857144</v>
      </c>
    </row>
    <row r="338" spans="1:15">
      <c r="A338" s="6">
        <v>23</v>
      </c>
      <c r="B338" s="15" t="s">
        <v>21</v>
      </c>
      <c r="C338" s="16" t="s">
        <v>67</v>
      </c>
      <c r="D338" s="17" t="s">
        <v>68</v>
      </c>
      <c r="E338" s="18" t="s">
        <v>69</v>
      </c>
      <c r="F338" s="67">
        <v>7</v>
      </c>
      <c r="G338" s="68">
        <v>9</v>
      </c>
      <c r="H338" s="68"/>
      <c r="I338" s="68"/>
      <c r="J338" s="68"/>
      <c r="K338" s="68">
        <v>7</v>
      </c>
      <c r="L338" s="61"/>
      <c r="M338" s="68">
        <f t="shared" si="10"/>
        <v>7.5714285714285712</v>
      </c>
      <c r="N338" s="61"/>
      <c r="O338" s="68">
        <f t="shared" si="11"/>
        <v>7.5714285714285712</v>
      </c>
    </row>
    <row r="339" spans="1:15">
      <c r="A339" s="6">
        <v>24</v>
      </c>
      <c r="B339" s="15" t="s">
        <v>150</v>
      </c>
      <c r="C339" s="16" t="s">
        <v>67</v>
      </c>
      <c r="D339" s="17" t="s">
        <v>151</v>
      </c>
      <c r="E339" s="18" t="s">
        <v>39</v>
      </c>
      <c r="F339" s="67">
        <v>5</v>
      </c>
      <c r="G339" s="68">
        <v>6</v>
      </c>
      <c r="H339" s="68"/>
      <c r="I339" s="68"/>
      <c r="J339" s="68"/>
      <c r="K339" s="68">
        <v>7</v>
      </c>
      <c r="L339" s="61"/>
      <c r="M339" s="68">
        <f t="shared" si="10"/>
        <v>6.1428571428571432</v>
      </c>
      <c r="N339" s="61"/>
      <c r="O339" s="68">
        <f t="shared" si="11"/>
        <v>6.1428571428571432</v>
      </c>
    </row>
    <row r="340" spans="1:15">
      <c r="A340" s="6">
        <v>25</v>
      </c>
      <c r="B340" s="37" t="s">
        <v>70</v>
      </c>
      <c r="C340" s="38" t="s">
        <v>71</v>
      </c>
      <c r="D340" s="39">
        <v>37014</v>
      </c>
      <c r="E340" s="40" t="s">
        <v>72</v>
      </c>
      <c r="F340" s="67">
        <v>9</v>
      </c>
      <c r="G340" s="68">
        <v>9</v>
      </c>
      <c r="H340" s="68"/>
      <c r="I340" s="68"/>
      <c r="J340" s="68"/>
      <c r="K340" s="68">
        <v>9</v>
      </c>
      <c r="L340" s="61"/>
      <c r="M340" s="68">
        <f t="shared" si="10"/>
        <v>9</v>
      </c>
      <c r="N340" s="61"/>
      <c r="O340" s="68">
        <f t="shared" si="11"/>
        <v>9</v>
      </c>
    </row>
    <row r="341" spans="1:15">
      <c r="A341" s="6">
        <v>26</v>
      </c>
      <c r="B341" s="15" t="s">
        <v>17</v>
      </c>
      <c r="C341" s="16" t="s">
        <v>73</v>
      </c>
      <c r="D341" s="17" t="s">
        <v>74</v>
      </c>
      <c r="E341" s="18" t="s">
        <v>56</v>
      </c>
      <c r="F341" s="73">
        <v>7</v>
      </c>
      <c r="G341" s="68">
        <v>6</v>
      </c>
      <c r="H341" s="68"/>
      <c r="I341" s="68"/>
      <c r="J341" s="68"/>
      <c r="K341" s="68">
        <v>6</v>
      </c>
      <c r="L341" s="61"/>
      <c r="M341" s="68">
        <f t="shared" si="10"/>
        <v>6.2857142857142856</v>
      </c>
      <c r="N341" s="61"/>
      <c r="O341" s="68">
        <f t="shared" si="11"/>
        <v>6.2857142857142856</v>
      </c>
    </row>
    <row r="342" spans="1:15">
      <c r="A342" s="6">
        <v>27</v>
      </c>
      <c r="B342" s="15" t="s">
        <v>17</v>
      </c>
      <c r="C342" s="16" t="s">
        <v>73</v>
      </c>
      <c r="D342" s="17" t="s">
        <v>75</v>
      </c>
      <c r="E342" s="18" t="s">
        <v>52</v>
      </c>
      <c r="F342" s="71">
        <v>8</v>
      </c>
      <c r="G342" s="68">
        <v>7</v>
      </c>
      <c r="H342" s="68"/>
      <c r="I342" s="68"/>
      <c r="J342" s="68"/>
      <c r="K342" s="68">
        <v>7</v>
      </c>
      <c r="L342" s="61"/>
      <c r="M342" s="68">
        <f t="shared" si="10"/>
        <v>7.2857142857142856</v>
      </c>
      <c r="N342" s="61"/>
      <c r="O342" s="68">
        <f t="shared" si="11"/>
        <v>7.2857142857142856</v>
      </c>
    </row>
    <row r="343" spans="1:15">
      <c r="A343" s="6">
        <v>28</v>
      </c>
      <c r="B343" s="15" t="s">
        <v>76</v>
      </c>
      <c r="C343" s="16" t="s">
        <v>77</v>
      </c>
      <c r="D343" s="17" t="s">
        <v>78</v>
      </c>
      <c r="E343" s="18" t="s">
        <v>63</v>
      </c>
      <c r="F343" s="67">
        <v>5</v>
      </c>
      <c r="G343" s="68">
        <v>6</v>
      </c>
      <c r="H343" s="68"/>
      <c r="I343" s="68"/>
      <c r="J343" s="68"/>
      <c r="K343" s="68">
        <v>7</v>
      </c>
      <c r="L343" s="61"/>
      <c r="M343" s="68">
        <f t="shared" si="10"/>
        <v>6.1428571428571432</v>
      </c>
      <c r="N343" s="61"/>
      <c r="O343" s="68">
        <f t="shared" si="11"/>
        <v>6.1428571428571432</v>
      </c>
    </row>
    <row r="344" spans="1:15">
      <c r="A344" s="6">
        <v>29</v>
      </c>
      <c r="B344" s="15" t="s">
        <v>119</v>
      </c>
      <c r="C344" s="16" t="s">
        <v>120</v>
      </c>
      <c r="D344" s="17" t="s">
        <v>121</v>
      </c>
      <c r="E344" s="18" t="s">
        <v>122</v>
      </c>
      <c r="F344" s="67">
        <v>5</v>
      </c>
      <c r="G344" s="68">
        <v>5</v>
      </c>
      <c r="H344" s="68"/>
      <c r="I344" s="68"/>
      <c r="J344" s="68"/>
      <c r="K344" s="68">
        <v>5</v>
      </c>
      <c r="L344" s="61"/>
      <c r="M344" s="68">
        <f t="shared" si="10"/>
        <v>5</v>
      </c>
      <c r="N344" s="61"/>
      <c r="O344" s="68">
        <f t="shared" si="11"/>
        <v>5</v>
      </c>
    </row>
    <row r="345" spans="1:15">
      <c r="A345" s="6">
        <v>30</v>
      </c>
      <c r="B345" s="41" t="s">
        <v>79</v>
      </c>
      <c r="C345" s="42" t="s">
        <v>80</v>
      </c>
      <c r="D345" s="43" t="s">
        <v>81</v>
      </c>
      <c r="E345" s="44" t="s">
        <v>82</v>
      </c>
      <c r="F345" s="67">
        <v>8</v>
      </c>
      <c r="G345" s="68">
        <v>6</v>
      </c>
      <c r="H345" s="68"/>
      <c r="I345" s="68"/>
      <c r="J345" s="68"/>
      <c r="K345" s="68">
        <v>6</v>
      </c>
      <c r="L345" s="61"/>
      <c r="M345" s="68">
        <f t="shared" si="10"/>
        <v>6.5714285714285712</v>
      </c>
      <c r="N345" s="61"/>
      <c r="O345" s="68">
        <f t="shared" si="11"/>
        <v>6.5714285714285712</v>
      </c>
    </row>
    <row r="346" spans="1:15">
      <c r="A346" s="6">
        <v>31</v>
      </c>
      <c r="B346" s="20" t="s">
        <v>83</v>
      </c>
      <c r="C346" s="21" t="s">
        <v>80</v>
      </c>
      <c r="D346" s="22" t="s">
        <v>84</v>
      </c>
      <c r="E346" s="23" t="s">
        <v>85</v>
      </c>
      <c r="F346" s="67">
        <v>8</v>
      </c>
      <c r="G346" s="68">
        <v>9</v>
      </c>
      <c r="H346" s="68"/>
      <c r="I346" s="68"/>
      <c r="J346" s="68"/>
      <c r="K346" s="68">
        <v>8</v>
      </c>
      <c r="L346" s="61"/>
      <c r="M346" s="68">
        <f t="shared" si="10"/>
        <v>8.2857142857142865</v>
      </c>
      <c r="N346" s="61"/>
      <c r="O346" s="68">
        <f t="shared" si="11"/>
        <v>8.2857142857142865</v>
      </c>
    </row>
    <row r="347" spans="1:15">
      <c r="A347" s="6">
        <v>32</v>
      </c>
      <c r="B347" s="41" t="s">
        <v>4</v>
      </c>
      <c r="C347" s="42" t="s">
        <v>86</v>
      </c>
      <c r="D347" s="45">
        <v>37231</v>
      </c>
      <c r="E347" s="44" t="s">
        <v>87</v>
      </c>
      <c r="F347" s="69">
        <v>8</v>
      </c>
      <c r="G347" s="68">
        <v>6</v>
      </c>
      <c r="H347" s="68"/>
      <c r="I347" s="68"/>
      <c r="J347" s="68"/>
      <c r="K347" s="68">
        <v>8</v>
      </c>
      <c r="L347" s="61"/>
      <c r="M347" s="68">
        <f t="shared" si="10"/>
        <v>7.4285714285714288</v>
      </c>
      <c r="N347" s="61"/>
      <c r="O347" s="68">
        <f t="shared" si="11"/>
        <v>7.4285714285714288</v>
      </c>
    </row>
    <row r="348" spans="1:15">
      <c r="A348" s="6">
        <v>33</v>
      </c>
      <c r="B348" s="15" t="s">
        <v>36</v>
      </c>
      <c r="C348" s="16" t="s">
        <v>88</v>
      </c>
      <c r="D348" s="17" t="s">
        <v>89</v>
      </c>
      <c r="E348" s="18" t="s">
        <v>22</v>
      </c>
      <c r="F348" s="67">
        <v>7</v>
      </c>
      <c r="G348" s="68">
        <v>6</v>
      </c>
      <c r="H348" s="68"/>
      <c r="I348" s="68"/>
      <c r="J348" s="68"/>
      <c r="K348" s="68">
        <v>6</v>
      </c>
      <c r="L348" s="61"/>
      <c r="M348" s="68">
        <f t="shared" si="10"/>
        <v>6.2857142857142856</v>
      </c>
      <c r="N348" s="61"/>
      <c r="O348" s="68">
        <f t="shared" si="11"/>
        <v>6.2857142857142856</v>
      </c>
    </row>
    <row r="349" spans="1:15">
      <c r="A349" s="6">
        <v>34</v>
      </c>
      <c r="B349" s="15" t="s">
        <v>94</v>
      </c>
      <c r="C349" s="16" t="s">
        <v>152</v>
      </c>
      <c r="D349" s="17" t="s">
        <v>95</v>
      </c>
      <c r="E349" s="18" t="s">
        <v>44</v>
      </c>
      <c r="F349" s="74">
        <v>5</v>
      </c>
      <c r="G349" s="68">
        <v>5</v>
      </c>
      <c r="H349" s="68"/>
      <c r="I349" s="68"/>
      <c r="J349" s="68"/>
      <c r="K349" s="68">
        <v>5</v>
      </c>
      <c r="L349" s="61"/>
      <c r="M349" s="68">
        <f t="shared" si="10"/>
        <v>5</v>
      </c>
      <c r="N349" s="61"/>
      <c r="O349" s="68">
        <f t="shared" si="11"/>
        <v>5</v>
      </c>
    </row>
    <row r="350" spans="1:15">
      <c r="A350" s="6">
        <v>35</v>
      </c>
      <c r="B350" s="101" t="s">
        <v>91</v>
      </c>
      <c r="C350" s="102" t="s">
        <v>90</v>
      </c>
      <c r="D350" s="103" t="s">
        <v>92</v>
      </c>
      <c r="E350" s="104" t="s">
        <v>93</v>
      </c>
      <c r="F350" s="92"/>
      <c r="G350" s="93"/>
      <c r="H350" s="93"/>
      <c r="I350" s="93"/>
      <c r="J350" s="93"/>
      <c r="K350" s="93"/>
      <c r="L350" s="94"/>
      <c r="M350" s="68">
        <f t="shared" si="10"/>
        <v>0</v>
      </c>
      <c r="N350" s="94"/>
      <c r="O350" s="68" t="s">
        <v>174</v>
      </c>
    </row>
    <row r="351" spans="1:15">
      <c r="A351" s="6">
        <v>36</v>
      </c>
      <c r="B351" s="46" t="s">
        <v>96</v>
      </c>
      <c r="C351" s="47" t="s">
        <v>97</v>
      </c>
      <c r="D351" s="48" t="s">
        <v>98</v>
      </c>
      <c r="E351" s="49" t="s">
        <v>99</v>
      </c>
      <c r="F351" s="75">
        <v>7</v>
      </c>
      <c r="G351" s="68">
        <v>8</v>
      </c>
      <c r="H351" s="68"/>
      <c r="I351" s="68"/>
      <c r="J351" s="68"/>
      <c r="K351" s="68">
        <v>7</v>
      </c>
      <c r="L351" s="61"/>
      <c r="M351" s="68">
        <f t="shared" si="10"/>
        <v>7.2857142857142856</v>
      </c>
      <c r="N351" s="61"/>
      <c r="O351" s="68">
        <f t="shared" si="11"/>
        <v>7.2857142857142856</v>
      </c>
    </row>
    <row r="352" spans="1:15">
      <c r="A352" s="6">
        <v>37</v>
      </c>
      <c r="B352" s="15" t="s">
        <v>13</v>
      </c>
      <c r="C352" s="16" t="s">
        <v>97</v>
      </c>
      <c r="D352" s="17" t="s">
        <v>153</v>
      </c>
      <c r="E352" s="18" t="s">
        <v>48</v>
      </c>
      <c r="F352" s="67">
        <v>5</v>
      </c>
      <c r="G352" s="68">
        <v>6</v>
      </c>
      <c r="H352" s="68"/>
      <c r="I352" s="68"/>
      <c r="J352" s="68"/>
      <c r="K352" s="68">
        <v>6</v>
      </c>
      <c r="L352" s="61"/>
      <c r="M352" s="68">
        <f t="shared" si="10"/>
        <v>5.7142857142857144</v>
      </c>
      <c r="N352" s="61"/>
      <c r="O352" s="68">
        <f t="shared" si="11"/>
        <v>5.7142857142857144</v>
      </c>
    </row>
    <row r="353" spans="1:15">
      <c r="A353" s="6">
        <v>38</v>
      </c>
      <c r="B353" s="20" t="s">
        <v>100</v>
      </c>
      <c r="C353" s="21" t="s">
        <v>101</v>
      </c>
      <c r="D353" s="50">
        <v>37014</v>
      </c>
      <c r="E353" s="23" t="s">
        <v>102</v>
      </c>
      <c r="F353" s="67">
        <v>7</v>
      </c>
      <c r="G353" s="68">
        <v>5</v>
      </c>
      <c r="H353" s="68"/>
      <c r="I353" s="68"/>
      <c r="J353" s="68"/>
      <c r="K353" s="68">
        <v>6</v>
      </c>
      <c r="L353" s="61"/>
      <c r="M353" s="68">
        <f t="shared" si="10"/>
        <v>6</v>
      </c>
      <c r="N353" s="61"/>
      <c r="O353" s="68">
        <f t="shared" si="11"/>
        <v>6</v>
      </c>
    </row>
    <row r="354" spans="1:15" ht="17.25" customHeight="1">
      <c r="A354" s="6">
        <v>39</v>
      </c>
      <c r="B354" s="96" t="s">
        <v>21</v>
      </c>
      <c r="C354" s="97" t="s">
        <v>103</v>
      </c>
      <c r="D354" s="98" t="s">
        <v>104</v>
      </c>
      <c r="E354" s="99" t="s">
        <v>44</v>
      </c>
      <c r="F354" s="105"/>
      <c r="G354" s="93"/>
      <c r="H354" s="93"/>
      <c r="I354" s="93"/>
      <c r="J354" s="93"/>
      <c r="K354" s="93"/>
      <c r="L354" s="94"/>
      <c r="M354" s="68">
        <f t="shared" si="10"/>
        <v>0</v>
      </c>
      <c r="N354" s="94"/>
      <c r="O354" s="68" t="s">
        <v>174</v>
      </c>
    </row>
    <row r="355" spans="1:15">
      <c r="A355" s="6">
        <v>40</v>
      </c>
      <c r="B355" s="15" t="s">
        <v>13</v>
      </c>
      <c r="C355" s="16" t="s">
        <v>105</v>
      </c>
      <c r="D355" s="17" t="s">
        <v>106</v>
      </c>
      <c r="E355" s="18" t="s">
        <v>22</v>
      </c>
      <c r="F355" s="67">
        <v>6</v>
      </c>
      <c r="G355" s="68">
        <v>5</v>
      </c>
      <c r="H355" s="68"/>
      <c r="I355" s="68"/>
      <c r="J355" s="68"/>
      <c r="K355" s="68">
        <v>6</v>
      </c>
      <c r="L355" s="61"/>
      <c r="M355" s="68">
        <f t="shared" si="10"/>
        <v>5.7142857142857144</v>
      </c>
      <c r="N355" s="61"/>
      <c r="O355" s="68">
        <f t="shared" si="11"/>
        <v>5.7142857142857144</v>
      </c>
    </row>
    <row r="356" spans="1:15">
      <c r="A356" s="6">
        <v>41</v>
      </c>
      <c r="B356" s="28" t="s">
        <v>107</v>
      </c>
      <c r="C356" s="29" t="s">
        <v>108</v>
      </c>
      <c r="D356" s="32">
        <v>37175</v>
      </c>
      <c r="E356" s="31" t="s">
        <v>109</v>
      </c>
      <c r="F356" s="76">
        <v>9</v>
      </c>
      <c r="G356" s="68">
        <v>5</v>
      </c>
      <c r="H356" s="68"/>
      <c r="I356" s="68"/>
      <c r="J356" s="68"/>
      <c r="K356" s="68">
        <v>5</v>
      </c>
      <c r="L356" s="61"/>
      <c r="M356" s="68">
        <f t="shared" si="10"/>
        <v>6.1428571428571432</v>
      </c>
      <c r="N356" s="61"/>
      <c r="O356" s="68">
        <f t="shared" si="11"/>
        <v>6.1428571428571432</v>
      </c>
    </row>
    <row r="357" spans="1:15">
      <c r="A357" s="6">
        <v>42</v>
      </c>
      <c r="B357" s="15" t="s">
        <v>27</v>
      </c>
      <c r="C357" s="16" t="s">
        <v>123</v>
      </c>
      <c r="D357" s="17" t="s">
        <v>124</v>
      </c>
      <c r="E357" s="18" t="s">
        <v>125</v>
      </c>
      <c r="F357" s="70">
        <v>9</v>
      </c>
      <c r="G357" s="68">
        <v>7</v>
      </c>
      <c r="H357" s="68"/>
      <c r="I357" s="68"/>
      <c r="J357" s="68"/>
      <c r="K357" s="68">
        <v>8</v>
      </c>
      <c r="L357" s="61"/>
      <c r="M357" s="68">
        <f t="shared" si="10"/>
        <v>8</v>
      </c>
      <c r="N357" s="61"/>
      <c r="O357" s="68">
        <f t="shared" si="11"/>
        <v>8</v>
      </c>
    </row>
    <row r="358" spans="1:15">
      <c r="A358" s="6">
        <v>43</v>
      </c>
      <c r="B358" s="37" t="s">
        <v>110</v>
      </c>
      <c r="C358" s="38" t="s">
        <v>111</v>
      </c>
      <c r="D358" s="51" t="s">
        <v>112</v>
      </c>
      <c r="E358" s="40" t="s">
        <v>28</v>
      </c>
      <c r="F358" s="67">
        <v>8</v>
      </c>
      <c r="G358" s="68">
        <v>6</v>
      </c>
      <c r="H358" s="68"/>
      <c r="I358" s="68"/>
      <c r="J358" s="68"/>
      <c r="K358" s="68">
        <v>7</v>
      </c>
      <c r="L358" s="61"/>
      <c r="M358" s="68">
        <f t="shared" si="10"/>
        <v>7</v>
      </c>
      <c r="N358" s="61"/>
      <c r="O358" s="68">
        <f t="shared" si="11"/>
        <v>7</v>
      </c>
    </row>
    <row r="359" spans="1:15">
      <c r="A359" s="6">
        <v>44</v>
      </c>
      <c r="B359" s="15" t="s">
        <v>113</v>
      </c>
      <c r="C359" s="16" t="s">
        <v>114</v>
      </c>
      <c r="D359" s="17" t="s">
        <v>115</v>
      </c>
      <c r="E359" s="18" t="s">
        <v>56</v>
      </c>
      <c r="F359" s="67">
        <v>5</v>
      </c>
      <c r="G359" s="68">
        <v>5</v>
      </c>
      <c r="H359" s="68"/>
      <c r="I359" s="68"/>
      <c r="J359" s="68"/>
      <c r="K359" s="68">
        <v>5</v>
      </c>
      <c r="L359" s="61"/>
      <c r="M359" s="68">
        <f t="shared" si="10"/>
        <v>5</v>
      </c>
      <c r="N359" s="61"/>
      <c r="O359" s="68">
        <f t="shared" si="11"/>
        <v>5</v>
      </c>
    </row>
    <row r="360" spans="1:15">
      <c r="A360" s="6">
        <v>45</v>
      </c>
      <c r="B360" s="15" t="s">
        <v>117</v>
      </c>
      <c r="C360" s="16" t="s">
        <v>116</v>
      </c>
      <c r="D360" s="17" t="s">
        <v>118</v>
      </c>
      <c r="E360" s="18" t="s">
        <v>44</v>
      </c>
      <c r="F360" s="72">
        <v>7</v>
      </c>
      <c r="G360" s="68">
        <v>5</v>
      </c>
      <c r="H360" s="68"/>
      <c r="I360" s="68"/>
      <c r="J360" s="68"/>
      <c r="K360" s="68">
        <v>7</v>
      </c>
      <c r="L360" s="61"/>
      <c r="M360" s="68">
        <f t="shared" si="10"/>
        <v>6.4285714285714288</v>
      </c>
      <c r="N360" s="61"/>
      <c r="O360" s="68">
        <f t="shared" si="11"/>
        <v>6.4285714285714288</v>
      </c>
    </row>
    <row r="361" spans="1:15">
      <c r="A361" s="6">
        <v>46</v>
      </c>
      <c r="B361" s="82" t="s">
        <v>167</v>
      </c>
      <c r="C361" s="83" t="s">
        <v>159</v>
      </c>
      <c r="D361" s="61"/>
      <c r="E361" s="18"/>
      <c r="F361" s="67">
        <v>6</v>
      </c>
      <c r="G361" s="68">
        <v>5</v>
      </c>
      <c r="H361" s="68"/>
      <c r="I361" s="68"/>
      <c r="J361" s="68"/>
      <c r="K361" s="68">
        <v>5</v>
      </c>
      <c r="L361" s="61"/>
      <c r="M361" s="68">
        <f t="shared" si="10"/>
        <v>5.2857142857142856</v>
      </c>
      <c r="N361" s="61"/>
      <c r="O361" s="68">
        <f t="shared" si="11"/>
        <v>5.2857142857142856</v>
      </c>
    </row>
    <row r="362" spans="1:15">
      <c r="A362" s="6">
        <v>47</v>
      </c>
      <c r="B362" s="82" t="s">
        <v>160</v>
      </c>
      <c r="C362" s="83" t="s">
        <v>161</v>
      </c>
      <c r="D362" s="61"/>
      <c r="E362" s="61"/>
      <c r="F362" s="68">
        <v>7</v>
      </c>
      <c r="G362" s="68">
        <v>8</v>
      </c>
      <c r="H362" s="68"/>
      <c r="I362" s="68"/>
      <c r="J362" s="68"/>
      <c r="K362" s="68">
        <v>8</v>
      </c>
      <c r="L362" s="61"/>
      <c r="M362" s="68">
        <f t="shared" si="10"/>
        <v>7.7142857142857144</v>
      </c>
      <c r="N362" s="61"/>
      <c r="O362" s="68">
        <f t="shared" si="11"/>
        <v>7.7142857142857144</v>
      </c>
    </row>
    <row r="363" spans="1:15">
      <c r="A363" s="6">
        <v>48</v>
      </c>
      <c r="B363" s="64" t="s">
        <v>53</v>
      </c>
      <c r="C363" s="65" t="s">
        <v>162</v>
      </c>
      <c r="D363" s="54"/>
      <c r="E363" s="62"/>
      <c r="F363" s="81">
        <v>6</v>
      </c>
      <c r="G363" s="81">
        <v>6</v>
      </c>
      <c r="H363" s="81"/>
      <c r="I363" s="81"/>
      <c r="J363" s="81"/>
      <c r="K363" s="81">
        <v>6</v>
      </c>
      <c r="L363" s="62"/>
      <c r="M363" s="68">
        <f t="shared" si="10"/>
        <v>6</v>
      </c>
      <c r="N363" s="62"/>
      <c r="O363" s="68">
        <f t="shared" si="11"/>
        <v>6</v>
      </c>
    </row>
    <row r="364" spans="1:15">
      <c r="A364" s="2"/>
      <c r="B364" s="3" t="s">
        <v>235</v>
      </c>
      <c r="C364" s="3" t="s">
        <v>236</v>
      </c>
      <c r="D364" s="332"/>
      <c r="E364" s="156"/>
      <c r="F364" s="154">
        <v>5</v>
      </c>
      <c r="G364" s="154">
        <v>6</v>
      </c>
      <c r="H364" s="154"/>
      <c r="I364" s="154"/>
      <c r="J364" s="154"/>
      <c r="K364" s="154">
        <v>5</v>
      </c>
      <c r="L364" s="156"/>
      <c r="M364" s="68">
        <f t="shared" si="10"/>
        <v>5.2857142857142856</v>
      </c>
      <c r="N364" s="156"/>
      <c r="O364" s="68">
        <f t="shared" si="11"/>
        <v>5.2857142857142856</v>
      </c>
    </row>
    <row r="365" spans="1:15">
      <c r="A365" s="95">
        <v>49</v>
      </c>
      <c r="B365" s="95" t="s">
        <v>179</v>
      </c>
      <c r="C365" s="95" t="s">
        <v>180</v>
      </c>
      <c r="F365" s="79">
        <v>6</v>
      </c>
      <c r="G365" s="79">
        <v>7</v>
      </c>
      <c r="M365" s="68">
        <f t="shared" si="10"/>
        <v>3.7142857142857144</v>
      </c>
      <c r="O365" s="68" t="s">
        <v>168</v>
      </c>
    </row>
    <row r="366" spans="1:15">
      <c r="B366" s="60" t="s">
        <v>193</v>
      </c>
      <c r="C366" s="60" t="s">
        <v>194</v>
      </c>
      <c r="O366" s="68">
        <f t="shared" si="11"/>
        <v>0</v>
      </c>
    </row>
    <row r="367" spans="1:15">
      <c r="B367" s="60" t="s">
        <v>269</v>
      </c>
      <c r="C367" s="60" t="s">
        <v>147</v>
      </c>
    </row>
    <row r="368" spans="1:15">
      <c r="B368" s="60" t="s">
        <v>21</v>
      </c>
      <c r="C368" s="60" t="s">
        <v>194</v>
      </c>
    </row>
    <row r="372" spans="1:15" ht="18.75">
      <c r="A372" s="676" t="s">
        <v>126</v>
      </c>
      <c r="B372" s="676"/>
      <c r="C372" s="676"/>
      <c r="D372" s="676"/>
      <c r="E372" s="676"/>
      <c r="F372" s="676"/>
      <c r="G372" s="676"/>
      <c r="H372" s="676"/>
      <c r="I372" s="676"/>
      <c r="J372" s="676"/>
      <c r="K372" s="676"/>
      <c r="L372" s="676"/>
      <c r="M372" s="676"/>
      <c r="N372" s="676"/>
      <c r="O372" s="676"/>
    </row>
    <row r="373" spans="1:15" ht="18.75">
      <c r="A373" s="676" t="s">
        <v>136</v>
      </c>
      <c r="B373" s="676"/>
      <c r="C373" s="676"/>
      <c r="D373" s="676"/>
      <c r="E373" s="676"/>
      <c r="F373" s="676"/>
      <c r="G373" s="676"/>
      <c r="H373" s="676"/>
      <c r="I373" s="676"/>
      <c r="J373" s="676"/>
      <c r="K373" s="676"/>
      <c r="L373" s="676"/>
      <c r="M373" s="676"/>
      <c r="N373" s="676"/>
      <c r="O373" s="676"/>
    </row>
    <row r="374" spans="1:15" ht="18.75">
      <c r="A374" s="676" t="s">
        <v>127</v>
      </c>
      <c r="B374" s="676"/>
      <c r="C374" s="676"/>
      <c r="D374" s="676"/>
      <c r="E374" s="676"/>
      <c r="F374" s="676"/>
      <c r="G374" s="676"/>
      <c r="H374" s="676"/>
      <c r="I374" s="676"/>
      <c r="J374" s="676"/>
      <c r="K374" s="676"/>
      <c r="L374" s="676"/>
      <c r="M374" s="676"/>
      <c r="N374" s="676"/>
      <c r="O374" s="676"/>
    </row>
    <row r="375" spans="1:15" ht="18.75">
      <c r="A375" s="677" t="s">
        <v>187</v>
      </c>
      <c r="B375" s="677"/>
      <c r="C375" s="677"/>
      <c r="D375" s="677"/>
      <c r="E375" s="677"/>
      <c r="F375" s="677"/>
      <c r="G375" s="677"/>
      <c r="H375" s="677"/>
      <c r="I375" s="677"/>
      <c r="J375" s="677"/>
      <c r="K375" s="677"/>
      <c r="L375" s="677"/>
      <c r="M375" s="677"/>
      <c r="N375" s="677"/>
      <c r="O375" s="677"/>
    </row>
    <row r="376" spans="1:15" ht="18.75">
      <c r="A376" s="678" t="s">
        <v>188</v>
      </c>
      <c r="B376" s="678"/>
      <c r="C376" s="678"/>
      <c r="D376" s="678"/>
      <c r="E376" s="678"/>
      <c r="F376" s="678"/>
      <c r="G376" s="678"/>
      <c r="H376" s="678"/>
      <c r="I376" s="678"/>
      <c r="J376" s="678"/>
      <c r="K376" s="678"/>
      <c r="L376" s="678"/>
      <c r="M376" s="678"/>
      <c r="N376" s="678"/>
      <c r="O376" s="678"/>
    </row>
    <row r="377" spans="1:15" ht="15.75">
      <c r="A377" s="679" t="s">
        <v>128</v>
      </c>
      <c r="B377" s="679" t="s">
        <v>129</v>
      </c>
      <c r="C377" s="679"/>
      <c r="D377" s="680" t="s">
        <v>130</v>
      </c>
      <c r="E377" s="680" t="s">
        <v>131</v>
      </c>
      <c r="F377" s="681" t="s">
        <v>132</v>
      </c>
      <c r="G377" s="681"/>
      <c r="H377" s="681"/>
      <c r="I377" s="681"/>
      <c r="J377" s="681"/>
      <c r="K377" s="682" t="s">
        <v>133</v>
      </c>
      <c r="L377" s="680" t="s">
        <v>134</v>
      </c>
      <c r="M377" s="680" t="s">
        <v>135</v>
      </c>
      <c r="N377" s="680"/>
      <c r="O377" s="113" t="s">
        <v>189</v>
      </c>
    </row>
    <row r="378" spans="1:15" ht="15.75">
      <c r="A378" s="679"/>
      <c r="B378" s="679"/>
      <c r="C378" s="679"/>
      <c r="D378" s="680"/>
      <c r="E378" s="680"/>
      <c r="F378" s="681"/>
      <c r="G378" s="681"/>
      <c r="H378" s="681"/>
      <c r="I378" s="681"/>
      <c r="J378" s="681"/>
      <c r="K378" s="682"/>
      <c r="L378" s="680"/>
      <c r="M378" s="112" t="s">
        <v>133</v>
      </c>
      <c r="N378" s="112" t="s">
        <v>134</v>
      </c>
      <c r="O378" s="108">
        <v>2</v>
      </c>
    </row>
    <row r="379" spans="1:15">
      <c r="A379" s="6">
        <v>1</v>
      </c>
      <c r="B379" s="11" t="s">
        <v>0</v>
      </c>
      <c r="C379" s="12" t="s">
        <v>1</v>
      </c>
      <c r="D379" s="13" t="s">
        <v>2</v>
      </c>
      <c r="E379" s="14" t="s">
        <v>3</v>
      </c>
      <c r="F379" s="67">
        <v>5</v>
      </c>
      <c r="G379" s="68">
        <v>6</v>
      </c>
      <c r="H379" s="68"/>
      <c r="I379" s="68"/>
      <c r="J379" s="68"/>
      <c r="K379" s="68">
        <v>6</v>
      </c>
      <c r="L379" s="61"/>
      <c r="M379" s="68">
        <f>(SUM(F379:G379)*2+K379*3)/7</f>
        <v>5.7142857142857144</v>
      </c>
      <c r="N379" s="61"/>
      <c r="O379" s="68">
        <f>MAX(M379,N379)</f>
        <v>5.7142857142857144</v>
      </c>
    </row>
    <row r="380" spans="1:15">
      <c r="A380" s="6">
        <v>2</v>
      </c>
      <c r="B380" s="15" t="s">
        <v>4</v>
      </c>
      <c r="C380" s="16" t="s">
        <v>5</v>
      </c>
      <c r="D380" s="17" t="s">
        <v>137</v>
      </c>
      <c r="E380" s="18" t="s">
        <v>138</v>
      </c>
      <c r="F380" s="69">
        <v>7</v>
      </c>
      <c r="G380" s="68">
        <v>6</v>
      </c>
      <c r="H380" s="68"/>
      <c r="I380" s="68"/>
      <c r="J380" s="68"/>
      <c r="K380" s="68">
        <v>6</v>
      </c>
      <c r="L380" s="61"/>
      <c r="M380" s="68">
        <f t="shared" ref="M380:M431" si="12">(SUM(F380:G380)*2+K380*3)/7</f>
        <v>6.2857142857142856</v>
      </c>
      <c r="N380" s="61"/>
      <c r="O380" s="68">
        <f t="shared" ref="O380:O431" si="13">MAX(M380,N380)</f>
        <v>6.2857142857142856</v>
      </c>
    </row>
    <row r="381" spans="1:15">
      <c r="A381" s="6">
        <v>3</v>
      </c>
      <c r="B381" s="15" t="s">
        <v>6</v>
      </c>
      <c r="C381" s="16" t="s">
        <v>7</v>
      </c>
      <c r="D381" s="17" t="s">
        <v>8</v>
      </c>
      <c r="E381" s="18" t="s">
        <v>9</v>
      </c>
      <c r="F381" s="69">
        <v>6</v>
      </c>
      <c r="G381" s="68">
        <v>6</v>
      </c>
      <c r="H381" s="68"/>
      <c r="I381" s="68"/>
      <c r="J381" s="68"/>
      <c r="K381" s="68">
        <v>6</v>
      </c>
      <c r="L381" s="61"/>
      <c r="M381" s="68">
        <f t="shared" si="12"/>
        <v>6</v>
      </c>
      <c r="N381" s="61"/>
      <c r="O381" s="68">
        <f t="shared" si="13"/>
        <v>6</v>
      </c>
    </row>
    <row r="382" spans="1:15">
      <c r="A382" s="6">
        <v>4</v>
      </c>
      <c r="B382" s="15" t="s">
        <v>10</v>
      </c>
      <c r="C382" s="16" t="s">
        <v>11</v>
      </c>
      <c r="D382" s="19">
        <v>37142</v>
      </c>
      <c r="E382" s="18" t="s">
        <v>12</v>
      </c>
      <c r="F382" s="69">
        <v>7</v>
      </c>
      <c r="G382" s="68">
        <v>7</v>
      </c>
      <c r="H382" s="68"/>
      <c r="I382" s="68"/>
      <c r="J382" s="68"/>
      <c r="K382" s="68">
        <v>7</v>
      </c>
      <c r="L382" s="61"/>
      <c r="M382" s="68">
        <f t="shared" si="12"/>
        <v>7</v>
      </c>
      <c r="N382" s="61"/>
      <c r="O382" s="68">
        <f t="shared" si="13"/>
        <v>7</v>
      </c>
    </row>
    <row r="383" spans="1:15">
      <c r="A383" s="6">
        <v>5</v>
      </c>
      <c r="B383" s="15" t="s">
        <v>13</v>
      </c>
      <c r="C383" s="16" t="s">
        <v>14</v>
      </c>
      <c r="D383" s="17" t="s">
        <v>15</v>
      </c>
      <c r="E383" s="18" t="s">
        <v>16</v>
      </c>
      <c r="F383" s="70">
        <v>7</v>
      </c>
      <c r="G383" s="68">
        <v>7</v>
      </c>
      <c r="H383" s="68"/>
      <c r="I383" s="68"/>
      <c r="J383" s="68"/>
      <c r="K383" s="68">
        <v>7</v>
      </c>
      <c r="L383" s="61"/>
      <c r="M383" s="68">
        <f t="shared" si="12"/>
        <v>7</v>
      </c>
      <c r="N383" s="61"/>
      <c r="O383" s="68">
        <f t="shared" si="13"/>
        <v>7</v>
      </c>
    </row>
    <row r="384" spans="1:15">
      <c r="A384" s="6">
        <v>6</v>
      </c>
      <c r="B384" s="20" t="s">
        <v>17</v>
      </c>
      <c r="C384" s="21" t="s">
        <v>18</v>
      </c>
      <c r="D384" s="22" t="s">
        <v>19</v>
      </c>
      <c r="E384" s="23" t="s">
        <v>20</v>
      </c>
      <c r="F384" s="67">
        <v>7</v>
      </c>
      <c r="G384" s="68">
        <v>7</v>
      </c>
      <c r="H384" s="68"/>
      <c r="I384" s="68"/>
      <c r="J384" s="68"/>
      <c r="K384" s="68">
        <v>7</v>
      </c>
      <c r="L384" s="61"/>
      <c r="M384" s="68">
        <f t="shared" si="12"/>
        <v>7</v>
      </c>
      <c r="N384" s="61"/>
      <c r="O384" s="68">
        <f t="shared" si="13"/>
        <v>7</v>
      </c>
    </row>
    <row r="385" spans="1:15">
      <c r="A385" s="6">
        <v>7</v>
      </c>
      <c r="B385" s="15" t="s">
        <v>23</v>
      </c>
      <c r="C385" s="16" t="s">
        <v>24</v>
      </c>
      <c r="D385" s="19">
        <v>36929</v>
      </c>
      <c r="E385" s="18" t="s">
        <v>25</v>
      </c>
      <c r="F385" s="67">
        <v>6</v>
      </c>
      <c r="G385" s="68">
        <v>7</v>
      </c>
      <c r="H385" s="68"/>
      <c r="I385" s="68"/>
      <c r="J385" s="68"/>
      <c r="K385" s="68">
        <v>7</v>
      </c>
      <c r="L385" s="61"/>
      <c r="M385" s="68">
        <f t="shared" si="12"/>
        <v>6.7142857142857144</v>
      </c>
      <c r="N385" s="61"/>
      <c r="O385" s="68">
        <f t="shared" si="13"/>
        <v>6.7142857142857144</v>
      </c>
    </row>
    <row r="386" spans="1:15">
      <c r="A386" s="6">
        <v>8</v>
      </c>
      <c r="B386" s="15" t="s">
        <v>139</v>
      </c>
      <c r="C386" s="16" t="s">
        <v>140</v>
      </c>
      <c r="D386" s="17" t="s">
        <v>141</v>
      </c>
      <c r="E386" s="18" t="s">
        <v>142</v>
      </c>
      <c r="F386" s="67">
        <v>7</v>
      </c>
      <c r="G386" s="68">
        <v>7</v>
      </c>
      <c r="H386" s="68"/>
      <c r="I386" s="68"/>
      <c r="J386" s="68"/>
      <c r="K386" s="68">
        <v>7</v>
      </c>
      <c r="L386" s="61"/>
      <c r="M386" s="68">
        <f t="shared" si="12"/>
        <v>7</v>
      </c>
      <c r="N386" s="61"/>
      <c r="O386" s="68">
        <f t="shared" si="13"/>
        <v>7</v>
      </c>
    </row>
    <row r="387" spans="1:15">
      <c r="A387" s="6">
        <v>9</v>
      </c>
      <c r="B387" s="15" t="s">
        <v>143</v>
      </c>
      <c r="C387" s="16" t="s">
        <v>144</v>
      </c>
      <c r="D387" s="17" t="s">
        <v>145</v>
      </c>
      <c r="E387" s="18" t="s">
        <v>26</v>
      </c>
      <c r="F387" s="67">
        <v>7</v>
      </c>
      <c r="G387" s="68">
        <v>7</v>
      </c>
      <c r="H387" s="68"/>
      <c r="I387" s="68"/>
      <c r="J387" s="68"/>
      <c r="K387" s="68">
        <v>7</v>
      </c>
      <c r="L387" s="61"/>
      <c r="M387" s="68">
        <f t="shared" si="12"/>
        <v>7</v>
      </c>
      <c r="N387" s="61"/>
      <c r="O387" s="68">
        <f t="shared" si="13"/>
        <v>7</v>
      </c>
    </row>
    <row r="388" spans="1:15">
      <c r="A388" s="6">
        <v>10</v>
      </c>
      <c r="B388" s="24" t="s">
        <v>29</v>
      </c>
      <c r="C388" s="25" t="s">
        <v>30</v>
      </c>
      <c r="D388" s="26">
        <v>37231</v>
      </c>
      <c r="E388" s="27" t="s">
        <v>31</v>
      </c>
      <c r="F388" s="67">
        <v>6</v>
      </c>
      <c r="G388" s="68">
        <v>7</v>
      </c>
      <c r="H388" s="68"/>
      <c r="I388" s="68"/>
      <c r="J388" s="68"/>
      <c r="K388" s="68">
        <v>6</v>
      </c>
      <c r="L388" s="61"/>
      <c r="M388" s="68">
        <f t="shared" si="12"/>
        <v>6.2857142857142856</v>
      </c>
      <c r="N388" s="61"/>
      <c r="O388" s="68">
        <f t="shared" si="13"/>
        <v>6.2857142857142856</v>
      </c>
    </row>
    <row r="389" spans="1:15">
      <c r="A389" s="6">
        <v>11</v>
      </c>
      <c r="B389" s="28" t="s">
        <v>32</v>
      </c>
      <c r="C389" s="29" t="s">
        <v>33</v>
      </c>
      <c r="D389" s="30" t="s">
        <v>34</v>
      </c>
      <c r="E389" s="31" t="s">
        <v>35</v>
      </c>
      <c r="F389" s="71">
        <v>7</v>
      </c>
      <c r="G389" s="68">
        <v>6</v>
      </c>
      <c r="H389" s="68"/>
      <c r="I389" s="68"/>
      <c r="J389" s="68"/>
      <c r="K389" s="68">
        <v>6</v>
      </c>
      <c r="L389" s="61"/>
      <c r="M389" s="68">
        <f t="shared" si="12"/>
        <v>6.2857142857142856</v>
      </c>
      <c r="N389" s="61"/>
      <c r="O389" s="68">
        <f t="shared" si="13"/>
        <v>6.2857142857142856</v>
      </c>
    </row>
    <row r="390" spans="1:15">
      <c r="A390" s="6">
        <v>12</v>
      </c>
      <c r="B390" s="7" t="s">
        <v>36</v>
      </c>
      <c r="C390" s="8" t="s">
        <v>37</v>
      </c>
      <c r="D390" s="9">
        <v>37205</v>
      </c>
      <c r="E390" s="10" t="s">
        <v>38</v>
      </c>
      <c r="F390" s="92"/>
      <c r="G390" s="93"/>
      <c r="H390" s="93"/>
      <c r="I390" s="93"/>
      <c r="J390" s="93"/>
      <c r="K390" s="93"/>
      <c r="L390" s="94"/>
      <c r="M390" s="68">
        <f t="shared" si="12"/>
        <v>0</v>
      </c>
      <c r="N390" s="94"/>
      <c r="O390" s="68" t="s">
        <v>174</v>
      </c>
    </row>
    <row r="391" spans="1:15">
      <c r="A391" s="6">
        <v>13</v>
      </c>
      <c r="B391" s="15" t="s">
        <v>146</v>
      </c>
      <c r="C391" s="16" t="s">
        <v>147</v>
      </c>
      <c r="D391" s="17" t="s">
        <v>148</v>
      </c>
      <c r="E391" s="18" t="s">
        <v>56</v>
      </c>
      <c r="F391" s="72">
        <v>6</v>
      </c>
      <c r="G391" s="68"/>
      <c r="H391" s="68"/>
      <c r="I391" s="68"/>
      <c r="J391" s="68"/>
      <c r="K391" s="68"/>
      <c r="L391" s="61"/>
      <c r="M391" s="68">
        <f t="shared" si="12"/>
        <v>1.7142857142857142</v>
      </c>
      <c r="N391" s="61"/>
      <c r="O391" s="68" t="s">
        <v>163</v>
      </c>
    </row>
    <row r="392" spans="1:15">
      <c r="A392" s="6">
        <v>14</v>
      </c>
      <c r="B392" s="15" t="s">
        <v>13</v>
      </c>
      <c r="C392" s="16" t="s">
        <v>40</v>
      </c>
      <c r="D392" s="17" t="s">
        <v>41</v>
      </c>
      <c r="E392" s="18" t="s">
        <v>149</v>
      </c>
      <c r="F392" s="67">
        <v>7</v>
      </c>
      <c r="G392" s="68">
        <v>6</v>
      </c>
      <c r="H392" s="68"/>
      <c r="I392" s="68"/>
      <c r="J392" s="68"/>
      <c r="K392" s="68">
        <v>6</v>
      </c>
      <c r="L392" s="61"/>
      <c r="M392" s="68">
        <f t="shared" si="12"/>
        <v>6.2857142857142856</v>
      </c>
      <c r="N392" s="61"/>
      <c r="O392" s="68">
        <f t="shared" si="13"/>
        <v>6.2857142857142856</v>
      </c>
    </row>
    <row r="393" spans="1:15">
      <c r="A393" s="6">
        <v>15</v>
      </c>
      <c r="B393" s="15" t="s">
        <v>42</v>
      </c>
      <c r="C393" s="16" t="s">
        <v>40</v>
      </c>
      <c r="D393" s="17" t="s">
        <v>43</v>
      </c>
      <c r="E393" s="18" t="s">
        <v>22</v>
      </c>
      <c r="F393" s="67">
        <v>6</v>
      </c>
      <c r="G393" s="68">
        <v>6</v>
      </c>
      <c r="H393" s="68"/>
      <c r="I393" s="68"/>
      <c r="J393" s="68"/>
      <c r="K393" s="68">
        <v>6</v>
      </c>
      <c r="L393" s="61"/>
      <c r="M393" s="68">
        <f t="shared" si="12"/>
        <v>6</v>
      </c>
      <c r="N393" s="61"/>
      <c r="O393" s="68">
        <f t="shared" si="13"/>
        <v>6</v>
      </c>
    </row>
    <row r="394" spans="1:15">
      <c r="A394" s="6">
        <v>16</v>
      </c>
      <c r="B394" s="7" t="s">
        <v>45</v>
      </c>
      <c r="C394" s="8" t="s">
        <v>46</v>
      </c>
      <c r="D394" s="9" t="s">
        <v>47</v>
      </c>
      <c r="E394" s="10" t="s">
        <v>48</v>
      </c>
      <c r="F394" s="100">
        <v>7</v>
      </c>
      <c r="G394" s="93"/>
      <c r="H394" s="93"/>
      <c r="I394" s="93"/>
      <c r="J394" s="93"/>
      <c r="K394" s="93"/>
      <c r="L394" s="94"/>
      <c r="M394" s="68">
        <f t="shared" si="12"/>
        <v>2</v>
      </c>
      <c r="N394" s="94"/>
      <c r="O394" s="68" t="s">
        <v>174</v>
      </c>
    </row>
    <row r="395" spans="1:15">
      <c r="A395" s="6">
        <v>17</v>
      </c>
      <c r="B395" s="15" t="s">
        <v>36</v>
      </c>
      <c r="C395" s="16" t="s">
        <v>46</v>
      </c>
      <c r="D395" s="17" t="s">
        <v>49</v>
      </c>
      <c r="E395" s="18" t="s">
        <v>44</v>
      </c>
      <c r="F395" s="67">
        <v>6</v>
      </c>
      <c r="G395" s="68">
        <v>7</v>
      </c>
      <c r="H395" s="68"/>
      <c r="I395" s="68"/>
      <c r="J395" s="68"/>
      <c r="K395" s="68">
        <v>7</v>
      </c>
      <c r="L395" s="61"/>
      <c r="M395" s="68">
        <f t="shared" si="12"/>
        <v>6.7142857142857144</v>
      </c>
      <c r="N395" s="61"/>
      <c r="O395" s="68">
        <f t="shared" si="13"/>
        <v>6.7142857142857144</v>
      </c>
    </row>
    <row r="396" spans="1:15">
      <c r="A396" s="6">
        <v>18</v>
      </c>
      <c r="B396" s="15" t="s">
        <v>50</v>
      </c>
      <c r="C396" s="16" t="s">
        <v>46</v>
      </c>
      <c r="D396" s="19">
        <v>36739</v>
      </c>
      <c r="E396" s="18" t="s">
        <v>51</v>
      </c>
      <c r="F396" s="72">
        <v>6</v>
      </c>
      <c r="G396" s="68">
        <v>6</v>
      </c>
      <c r="H396" s="68"/>
      <c r="I396" s="68"/>
      <c r="J396" s="68"/>
      <c r="K396" s="68">
        <v>6</v>
      </c>
      <c r="L396" s="61"/>
      <c r="M396" s="68">
        <f t="shared" si="12"/>
        <v>6</v>
      </c>
      <c r="N396" s="61"/>
      <c r="O396" s="68">
        <f t="shared" si="13"/>
        <v>6</v>
      </c>
    </row>
    <row r="397" spans="1:15">
      <c r="A397" s="6">
        <v>19</v>
      </c>
      <c r="B397" s="15" t="s">
        <v>53</v>
      </c>
      <c r="C397" s="16" t="s">
        <v>54</v>
      </c>
      <c r="D397" s="17" t="s">
        <v>55</v>
      </c>
      <c r="E397" s="18" t="s">
        <v>56</v>
      </c>
      <c r="F397" s="67"/>
      <c r="G397" s="68"/>
      <c r="H397" s="68"/>
      <c r="I397" s="68"/>
      <c r="J397" s="68"/>
      <c r="K397" s="68"/>
      <c r="L397" s="61"/>
      <c r="M397" s="68">
        <f t="shared" si="12"/>
        <v>0</v>
      </c>
      <c r="N397" s="61"/>
      <c r="O397" s="68" t="s">
        <v>163</v>
      </c>
    </row>
    <row r="398" spans="1:15">
      <c r="A398" s="6">
        <v>20</v>
      </c>
      <c r="B398" s="96" t="s">
        <v>57</v>
      </c>
      <c r="C398" s="97" t="s">
        <v>58</v>
      </c>
      <c r="D398" s="98" t="s">
        <v>59</v>
      </c>
      <c r="E398" s="99" t="s">
        <v>60</v>
      </c>
      <c r="F398" s="100">
        <v>7</v>
      </c>
      <c r="G398" s="93">
        <v>7</v>
      </c>
      <c r="H398" s="93"/>
      <c r="I398" s="93"/>
      <c r="J398" s="93"/>
      <c r="K398" s="93">
        <v>7</v>
      </c>
      <c r="L398" s="94"/>
      <c r="M398" s="68">
        <f t="shared" si="12"/>
        <v>7</v>
      </c>
      <c r="N398" s="94"/>
      <c r="O398" s="68">
        <f t="shared" si="13"/>
        <v>7</v>
      </c>
    </row>
    <row r="399" spans="1:15">
      <c r="A399" s="6">
        <v>21</v>
      </c>
      <c r="B399" s="15" t="s">
        <v>17</v>
      </c>
      <c r="C399" s="16" t="s">
        <v>61</v>
      </c>
      <c r="D399" s="17" t="s">
        <v>62</v>
      </c>
      <c r="E399" s="18" t="s">
        <v>63</v>
      </c>
      <c r="F399" s="67">
        <v>6</v>
      </c>
      <c r="G399" s="68">
        <v>7</v>
      </c>
      <c r="H399" s="68"/>
      <c r="I399" s="68"/>
      <c r="J399" s="68"/>
      <c r="K399" s="68">
        <v>7</v>
      </c>
      <c r="L399" s="61"/>
      <c r="M399" s="68">
        <f t="shared" si="12"/>
        <v>6.7142857142857144</v>
      </c>
      <c r="N399" s="61"/>
      <c r="O399" s="68">
        <f t="shared" si="13"/>
        <v>6.7142857142857144</v>
      </c>
    </row>
    <row r="400" spans="1:15">
      <c r="A400" s="6">
        <v>22</v>
      </c>
      <c r="B400" s="33" t="s">
        <v>64</v>
      </c>
      <c r="C400" s="34" t="s">
        <v>65</v>
      </c>
      <c r="D400" s="35">
        <v>36923</v>
      </c>
      <c r="E400" s="36" t="s">
        <v>66</v>
      </c>
      <c r="F400" s="67">
        <v>7</v>
      </c>
      <c r="G400" s="68">
        <v>7</v>
      </c>
      <c r="H400" s="68"/>
      <c r="I400" s="68"/>
      <c r="J400" s="68"/>
      <c r="K400" s="68">
        <v>7</v>
      </c>
      <c r="L400" s="61"/>
      <c r="M400" s="68">
        <f t="shared" si="12"/>
        <v>7</v>
      </c>
      <c r="N400" s="61"/>
      <c r="O400" s="68">
        <f t="shared" si="13"/>
        <v>7</v>
      </c>
    </row>
    <row r="401" spans="1:15">
      <c r="A401" s="6">
        <v>23</v>
      </c>
      <c r="B401" s="15" t="s">
        <v>21</v>
      </c>
      <c r="C401" s="16" t="s">
        <v>67</v>
      </c>
      <c r="D401" s="17" t="s">
        <v>68</v>
      </c>
      <c r="E401" s="18" t="s">
        <v>69</v>
      </c>
      <c r="F401" s="67">
        <v>6</v>
      </c>
      <c r="G401" s="68">
        <v>7</v>
      </c>
      <c r="H401" s="68"/>
      <c r="I401" s="68"/>
      <c r="J401" s="68"/>
      <c r="K401" s="68">
        <v>7</v>
      </c>
      <c r="L401" s="61"/>
      <c r="M401" s="68">
        <f t="shared" si="12"/>
        <v>6.7142857142857144</v>
      </c>
      <c r="N401" s="61"/>
      <c r="O401" s="68">
        <f t="shared" si="13"/>
        <v>6.7142857142857144</v>
      </c>
    </row>
    <row r="402" spans="1:15">
      <c r="A402" s="6">
        <v>24</v>
      </c>
      <c r="B402" s="15" t="s">
        <v>150</v>
      </c>
      <c r="C402" s="16" t="s">
        <v>67</v>
      </c>
      <c r="D402" s="17" t="s">
        <v>151</v>
      </c>
      <c r="E402" s="18" t="s">
        <v>39</v>
      </c>
      <c r="F402" s="67">
        <v>7</v>
      </c>
      <c r="G402" s="68">
        <v>7</v>
      </c>
      <c r="H402" s="68"/>
      <c r="I402" s="68"/>
      <c r="J402" s="68"/>
      <c r="K402" s="68">
        <v>7</v>
      </c>
      <c r="L402" s="61"/>
      <c r="M402" s="68">
        <f t="shared" si="12"/>
        <v>7</v>
      </c>
      <c r="N402" s="61"/>
      <c r="O402" s="68">
        <f t="shared" si="13"/>
        <v>7</v>
      </c>
    </row>
    <row r="403" spans="1:15">
      <c r="A403" s="6">
        <v>25</v>
      </c>
      <c r="B403" s="37" t="s">
        <v>70</v>
      </c>
      <c r="C403" s="38" t="s">
        <v>71</v>
      </c>
      <c r="D403" s="39">
        <v>37014</v>
      </c>
      <c r="E403" s="40" t="s">
        <v>72</v>
      </c>
      <c r="F403" s="67">
        <v>8</v>
      </c>
      <c r="G403" s="68">
        <v>8</v>
      </c>
      <c r="H403" s="68"/>
      <c r="I403" s="68"/>
      <c r="J403" s="68"/>
      <c r="K403" s="68">
        <v>8</v>
      </c>
      <c r="L403" s="61"/>
      <c r="M403" s="68">
        <f t="shared" si="12"/>
        <v>8</v>
      </c>
      <c r="N403" s="61"/>
      <c r="O403" s="68">
        <f t="shared" si="13"/>
        <v>8</v>
      </c>
    </row>
    <row r="404" spans="1:15">
      <c r="A404" s="6">
        <v>26</v>
      </c>
      <c r="B404" s="15" t="s">
        <v>17</v>
      </c>
      <c r="C404" s="16" t="s">
        <v>73</v>
      </c>
      <c r="D404" s="17" t="s">
        <v>74</v>
      </c>
      <c r="E404" s="18" t="s">
        <v>56</v>
      </c>
      <c r="F404" s="73">
        <v>7</v>
      </c>
      <c r="G404" s="68">
        <v>7</v>
      </c>
      <c r="H404" s="68"/>
      <c r="I404" s="68"/>
      <c r="J404" s="68"/>
      <c r="K404" s="68">
        <v>7</v>
      </c>
      <c r="L404" s="61"/>
      <c r="M404" s="68">
        <f t="shared" si="12"/>
        <v>7</v>
      </c>
      <c r="N404" s="61"/>
      <c r="O404" s="68">
        <f t="shared" si="13"/>
        <v>7</v>
      </c>
    </row>
    <row r="405" spans="1:15">
      <c r="A405" s="6">
        <v>27</v>
      </c>
      <c r="B405" s="15" t="s">
        <v>17</v>
      </c>
      <c r="C405" s="16" t="s">
        <v>73</v>
      </c>
      <c r="D405" s="17" t="s">
        <v>75</v>
      </c>
      <c r="E405" s="18" t="s">
        <v>52</v>
      </c>
      <c r="F405" s="71">
        <v>7</v>
      </c>
      <c r="G405" s="68">
        <v>7</v>
      </c>
      <c r="H405" s="68"/>
      <c r="I405" s="68"/>
      <c r="J405" s="68"/>
      <c r="K405" s="68">
        <v>7</v>
      </c>
      <c r="L405" s="61"/>
      <c r="M405" s="68">
        <f t="shared" si="12"/>
        <v>7</v>
      </c>
      <c r="N405" s="61"/>
      <c r="O405" s="68">
        <f t="shared" si="13"/>
        <v>7</v>
      </c>
    </row>
    <row r="406" spans="1:15">
      <c r="A406" s="6">
        <v>28</v>
      </c>
      <c r="B406" s="15" t="s">
        <v>76</v>
      </c>
      <c r="C406" s="16" t="s">
        <v>77</v>
      </c>
      <c r="D406" s="17" t="s">
        <v>78</v>
      </c>
      <c r="E406" s="18" t="s">
        <v>63</v>
      </c>
      <c r="F406" s="67">
        <v>7</v>
      </c>
      <c r="G406" s="68">
        <v>7</v>
      </c>
      <c r="H406" s="68"/>
      <c r="I406" s="68"/>
      <c r="J406" s="68"/>
      <c r="K406" s="68">
        <v>7</v>
      </c>
      <c r="L406" s="61"/>
      <c r="M406" s="68">
        <f t="shared" si="12"/>
        <v>7</v>
      </c>
      <c r="N406" s="61"/>
      <c r="O406" s="68">
        <f t="shared" si="13"/>
        <v>7</v>
      </c>
    </row>
    <row r="407" spans="1:15">
      <c r="A407" s="6">
        <v>29</v>
      </c>
      <c r="B407" s="15" t="s">
        <v>119</v>
      </c>
      <c r="C407" s="16" t="s">
        <v>120</v>
      </c>
      <c r="D407" s="17" t="s">
        <v>121</v>
      </c>
      <c r="E407" s="18" t="s">
        <v>122</v>
      </c>
      <c r="F407" s="67">
        <v>7</v>
      </c>
      <c r="G407" s="68">
        <v>7</v>
      </c>
      <c r="H407" s="68"/>
      <c r="I407" s="68"/>
      <c r="J407" s="68"/>
      <c r="K407" s="68">
        <v>7</v>
      </c>
      <c r="L407" s="61"/>
      <c r="M407" s="68">
        <f t="shared" si="12"/>
        <v>7</v>
      </c>
      <c r="N407" s="61"/>
      <c r="O407" s="68">
        <f t="shared" si="13"/>
        <v>7</v>
      </c>
    </row>
    <row r="408" spans="1:15">
      <c r="A408" s="6">
        <v>30</v>
      </c>
      <c r="B408" s="41" t="s">
        <v>79</v>
      </c>
      <c r="C408" s="42" t="s">
        <v>80</v>
      </c>
      <c r="D408" s="43" t="s">
        <v>81</v>
      </c>
      <c r="E408" s="44" t="s">
        <v>82</v>
      </c>
      <c r="F408" s="67">
        <v>7</v>
      </c>
      <c r="G408" s="68">
        <v>6</v>
      </c>
      <c r="H408" s="68"/>
      <c r="I408" s="68"/>
      <c r="J408" s="68"/>
      <c r="K408" s="68">
        <v>6</v>
      </c>
      <c r="L408" s="61"/>
      <c r="M408" s="68">
        <f t="shared" si="12"/>
        <v>6.2857142857142856</v>
      </c>
      <c r="N408" s="61"/>
      <c r="O408" s="68">
        <f t="shared" si="13"/>
        <v>6.2857142857142856</v>
      </c>
    </row>
    <row r="409" spans="1:15">
      <c r="A409" s="6">
        <v>31</v>
      </c>
      <c r="B409" s="20" t="s">
        <v>83</v>
      </c>
      <c r="C409" s="21" t="s">
        <v>80</v>
      </c>
      <c r="D409" s="22" t="s">
        <v>84</v>
      </c>
      <c r="E409" s="23" t="s">
        <v>85</v>
      </c>
      <c r="F409" s="67">
        <v>7</v>
      </c>
      <c r="G409" s="68">
        <v>6</v>
      </c>
      <c r="H409" s="68"/>
      <c r="I409" s="68"/>
      <c r="J409" s="68"/>
      <c r="K409" s="68">
        <v>6</v>
      </c>
      <c r="L409" s="61"/>
      <c r="M409" s="68">
        <f t="shared" si="12"/>
        <v>6.2857142857142856</v>
      </c>
      <c r="N409" s="61"/>
      <c r="O409" s="68">
        <f t="shared" si="13"/>
        <v>6.2857142857142856</v>
      </c>
    </row>
    <row r="410" spans="1:15">
      <c r="A410" s="6">
        <v>32</v>
      </c>
      <c r="B410" s="41" t="s">
        <v>4</v>
      </c>
      <c r="C410" s="42" t="s">
        <v>86</v>
      </c>
      <c r="D410" s="45">
        <v>37231</v>
      </c>
      <c r="E410" s="44" t="s">
        <v>87</v>
      </c>
      <c r="F410" s="69">
        <v>7</v>
      </c>
      <c r="G410" s="68">
        <v>7</v>
      </c>
      <c r="H410" s="68"/>
      <c r="I410" s="68"/>
      <c r="J410" s="68"/>
      <c r="K410" s="68">
        <v>7</v>
      </c>
      <c r="L410" s="61"/>
      <c r="M410" s="68">
        <f t="shared" si="12"/>
        <v>7</v>
      </c>
      <c r="N410" s="61"/>
      <c r="O410" s="68">
        <f t="shared" si="13"/>
        <v>7</v>
      </c>
    </row>
    <row r="411" spans="1:15">
      <c r="A411" s="6">
        <v>33</v>
      </c>
      <c r="B411" s="15" t="s">
        <v>36</v>
      </c>
      <c r="C411" s="16" t="s">
        <v>88</v>
      </c>
      <c r="D411" s="17" t="s">
        <v>89</v>
      </c>
      <c r="E411" s="18" t="s">
        <v>22</v>
      </c>
      <c r="F411" s="67">
        <v>6</v>
      </c>
      <c r="G411" s="68">
        <v>6</v>
      </c>
      <c r="H411" s="68"/>
      <c r="I411" s="68"/>
      <c r="J411" s="68"/>
      <c r="K411" s="68">
        <v>6</v>
      </c>
      <c r="L411" s="61"/>
      <c r="M411" s="68">
        <f t="shared" si="12"/>
        <v>6</v>
      </c>
      <c r="N411" s="61"/>
      <c r="O411" s="68">
        <f t="shared" si="13"/>
        <v>6</v>
      </c>
    </row>
    <row r="412" spans="1:15">
      <c r="A412" s="6">
        <v>34</v>
      </c>
      <c r="B412" s="15" t="s">
        <v>94</v>
      </c>
      <c r="C412" s="16" t="s">
        <v>152</v>
      </c>
      <c r="D412" s="17" t="s">
        <v>95</v>
      </c>
      <c r="E412" s="18" t="s">
        <v>44</v>
      </c>
      <c r="F412" s="74">
        <v>7</v>
      </c>
      <c r="G412" s="68">
        <v>6</v>
      </c>
      <c r="H412" s="68"/>
      <c r="I412" s="68"/>
      <c r="J412" s="68"/>
      <c r="K412" s="68">
        <v>6</v>
      </c>
      <c r="L412" s="61"/>
      <c r="M412" s="68">
        <f t="shared" si="12"/>
        <v>6.2857142857142856</v>
      </c>
      <c r="N412" s="61"/>
      <c r="O412" s="68">
        <f t="shared" si="13"/>
        <v>6.2857142857142856</v>
      </c>
    </row>
    <row r="413" spans="1:15">
      <c r="A413" s="6">
        <v>35</v>
      </c>
      <c r="B413" s="101" t="s">
        <v>91</v>
      </c>
      <c r="C413" s="102" t="s">
        <v>90</v>
      </c>
      <c r="D413" s="103" t="s">
        <v>92</v>
      </c>
      <c r="E413" s="104" t="s">
        <v>93</v>
      </c>
      <c r="F413" s="92"/>
      <c r="G413" s="93"/>
      <c r="H413" s="93"/>
      <c r="I413" s="93"/>
      <c r="J413" s="93"/>
      <c r="K413" s="93"/>
      <c r="L413" s="94"/>
      <c r="M413" s="68">
        <f t="shared" si="12"/>
        <v>0</v>
      </c>
      <c r="N413" s="94"/>
      <c r="O413" s="68" t="s">
        <v>174</v>
      </c>
    </row>
    <row r="414" spans="1:15">
      <c r="A414" s="6">
        <v>36</v>
      </c>
      <c r="B414" s="46" t="s">
        <v>96</v>
      </c>
      <c r="C414" s="47" t="s">
        <v>97</v>
      </c>
      <c r="D414" s="48" t="s">
        <v>98</v>
      </c>
      <c r="E414" s="49" t="s">
        <v>99</v>
      </c>
      <c r="F414" s="75">
        <v>6</v>
      </c>
      <c r="G414" s="68">
        <v>7</v>
      </c>
      <c r="H414" s="68"/>
      <c r="I414" s="68"/>
      <c r="J414" s="68"/>
      <c r="K414" s="68">
        <v>7</v>
      </c>
      <c r="L414" s="61"/>
      <c r="M414" s="68">
        <f t="shared" si="12"/>
        <v>6.7142857142857144</v>
      </c>
      <c r="N414" s="61"/>
      <c r="O414" s="68">
        <f t="shared" si="13"/>
        <v>6.7142857142857144</v>
      </c>
    </row>
    <row r="415" spans="1:15">
      <c r="A415" s="6">
        <v>37</v>
      </c>
      <c r="B415" s="15" t="s">
        <v>13</v>
      </c>
      <c r="C415" s="16" t="s">
        <v>97</v>
      </c>
      <c r="D415" s="17" t="s">
        <v>153</v>
      </c>
      <c r="E415" s="18" t="s">
        <v>48</v>
      </c>
      <c r="F415" s="67">
        <v>7</v>
      </c>
      <c r="G415" s="68">
        <v>7</v>
      </c>
      <c r="H415" s="68"/>
      <c r="I415" s="68"/>
      <c r="J415" s="68"/>
      <c r="K415" s="68">
        <v>7</v>
      </c>
      <c r="L415" s="61"/>
      <c r="M415" s="68">
        <f t="shared" si="12"/>
        <v>7</v>
      </c>
      <c r="N415" s="61"/>
      <c r="O415" s="68">
        <f t="shared" si="13"/>
        <v>7</v>
      </c>
    </row>
    <row r="416" spans="1:15">
      <c r="A416" s="6">
        <v>38</v>
      </c>
      <c r="B416" s="20" t="s">
        <v>100</v>
      </c>
      <c r="C416" s="21" t="s">
        <v>101</v>
      </c>
      <c r="D416" s="50">
        <v>37014</v>
      </c>
      <c r="E416" s="23" t="s">
        <v>102</v>
      </c>
      <c r="F416" s="67">
        <v>8</v>
      </c>
      <c r="G416" s="68">
        <v>8</v>
      </c>
      <c r="H416" s="68"/>
      <c r="I416" s="68"/>
      <c r="J416" s="68"/>
      <c r="K416" s="68">
        <v>8</v>
      </c>
      <c r="L416" s="61"/>
      <c r="M416" s="68">
        <f t="shared" si="12"/>
        <v>8</v>
      </c>
      <c r="N416" s="61"/>
      <c r="O416" s="68">
        <f t="shared" si="13"/>
        <v>8</v>
      </c>
    </row>
    <row r="417" spans="1:15" ht="30">
      <c r="A417" s="6">
        <v>39</v>
      </c>
      <c r="B417" s="96" t="s">
        <v>21</v>
      </c>
      <c r="C417" s="97" t="s">
        <v>103</v>
      </c>
      <c r="D417" s="98" t="s">
        <v>104</v>
      </c>
      <c r="E417" s="99" t="s">
        <v>44</v>
      </c>
      <c r="F417" s="105"/>
      <c r="G417" s="93"/>
      <c r="H417" s="93"/>
      <c r="I417" s="93"/>
      <c r="J417" s="93"/>
      <c r="K417" s="93"/>
      <c r="L417" s="94"/>
      <c r="M417" s="68">
        <f t="shared" si="12"/>
        <v>0</v>
      </c>
      <c r="N417" s="94"/>
      <c r="O417" s="68" t="s">
        <v>174</v>
      </c>
    </row>
    <row r="418" spans="1:15">
      <c r="A418" s="6">
        <v>40</v>
      </c>
      <c r="B418" s="15" t="s">
        <v>13</v>
      </c>
      <c r="C418" s="16" t="s">
        <v>105</v>
      </c>
      <c r="D418" s="17" t="s">
        <v>106</v>
      </c>
      <c r="E418" s="18" t="s">
        <v>22</v>
      </c>
      <c r="F418" s="67">
        <v>6</v>
      </c>
      <c r="G418" s="68">
        <v>6</v>
      </c>
      <c r="H418" s="68"/>
      <c r="I418" s="68"/>
      <c r="J418" s="68"/>
      <c r="K418" s="68">
        <v>6</v>
      </c>
      <c r="L418" s="61"/>
      <c r="M418" s="68">
        <f t="shared" si="12"/>
        <v>6</v>
      </c>
      <c r="N418" s="61"/>
      <c r="O418" s="68">
        <f t="shared" si="13"/>
        <v>6</v>
      </c>
    </row>
    <row r="419" spans="1:15">
      <c r="A419" s="6">
        <v>41</v>
      </c>
      <c r="B419" s="28" t="s">
        <v>107</v>
      </c>
      <c r="C419" s="29" t="s">
        <v>108</v>
      </c>
      <c r="D419" s="32">
        <v>37175</v>
      </c>
      <c r="E419" s="31" t="s">
        <v>109</v>
      </c>
      <c r="F419" s="76">
        <v>7</v>
      </c>
      <c r="G419" s="68">
        <v>7</v>
      </c>
      <c r="H419" s="68"/>
      <c r="I419" s="68"/>
      <c r="J419" s="68"/>
      <c r="K419" s="68">
        <v>7</v>
      </c>
      <c r="L419" s="61"/>
      <c r="M419" s="68">
        <f t="shared" si="12"/>
        <v>7</v>
      </c>
      <c r="N419" s="61"/>
      <c r="O419" s="68">
        <f t="shared" si="13"/>
        <v>7</v>
      </c>
    </row>
    <row r="420" spans="1:15">
      <c r="A420" s="6">
        <v>42</v>
      </c>
      <c r="B420" s="15" t="s">
        <v>27</v>
      </c>
      <c r="C420" s="16" t="s">
        <v>123</v>
      </c>
      <c r="D420" s="17" t="s">
        <v>124</v>
      </c>
      <c r="E420" s="18" t="s">
        <v>125</v>
      </c>
      <c r="F420" s="70">
        <v>8</v>
      </c>
      <c r="G420" s="68">
        <v>8</v>
      </c>
      <c r="H420" s="68"/>
      <c r="I420" s="68"/>
      <c r="J420" s="68"/>
      <c r="K420" s="68">
        <v>8</v>
      </c>
      <c r="L420" s="61"/>
      <c r="M420" s="68">
        <f t="shared" si="12"/>
        <v>8</v>
      </c>
      <c r="N420" s="61"/>
      <c r="O420" s="68">
        <f t="shared" si="13"/>
        <v>8</v>
      </c>
    </row>
    <row r="421" spans="1:15">
      <c r="A421" s="6">
        <v>43</v>
      </c>
      <c r="B421" s="37" t="s">
        <v>110</v>
      </c>
      <c r="C421" s="38" t="s">
        <v>111</v>
      </c>
      <c r="D421" s="51" t="s">
        <v>112</v>
      </c>
      <c r="E421" s="40" t="s">
        <v>28</v>
      </c>
      <c r="F421" s="67">
        <v>8</v>
      </c>
      <c r="G421" s="68">
        <v>6</v>
      </c>
      <c r="H421" s="68"/>
      <c r="I421" s="68"/>
      <c r="J421" s="68"/>
      <c r="K421" s="68">
        <v>7</v>
      </c>
      <c r="L421" s="61"/>
      <c r="M421" s="68">
        <f t="shared" si="12"/>
        <v>7</v>
      </c>
      <c r="N421" s="61"/>
      <c r="O421" s="68">
        <f t="shared" si="13"/>
        <v>7</v>
      </c>
    </row>
    <row r="422" spans="1:15">
      <c r="A422" s="6">
        <v>44</v>
      </c>
      <c r="B422" s="15" t="s">
        <v>113</v>
      </c>
      <c r="C422" s="16" t="s">
        <v>114</v>
      </c>
      <c r="D422" s="17" t="s">
        <v>115</v>
      </c>
      <c r="E422" s="18" t="s">
        <v>56</v>
      </c>
      <c r="F422" s="67">
        <v>6</v>
      </c>
      <c r="G422" s="68">
        <v>6</v>
      </c>
      <c r="H422" s="68"/>
      <c r="I422" s="68"/>
      <c r="J422" s="68"/>
      <c r="K422" s="68">
        <v>6</v>
      </c>
      <c r="L422" s="61"/>
      <c r="M422" s="68">
        <f t="shared" si="12"/>
        <v>6</v>
      </c>
      <c r="N422" s="61"/>
      <c r="O422" s="68">
        <f t="shared" si="13"/>
        <v>6</v>
      </c>
    </row>
    <row r="423" spans="1:15">
      <c r="A423" s="6">
        <v>45</v>
      </c>
      <c r="B423" s="15" t="s">
        <v>117</v>
      </c>
      <c r="C423" s="16" t="s">
        <v>116</v>
      </c>
      <c r="D423" s="17" t="s">
        <v>118</v>
      </c>
      <c r="E423" s="18" t="s">
        <v>44</v>
      </c>
      <c r="F423" s="72">
        <v>7</v>
      </c>
      <c r="G423" s="68">
        <v>6</v>
      </c>
      <c r="H423" s="68"/>
      <c r="I423" s="68"/>
      <c r="J423" s="68"/>
      <c r="K423" s="68">
        <v>7</v>
      </c>
      <c r="L423" s="61"/>
      <c r="M423" s="68">
        <f t="shared" si="12"/>
        <v>6.7142857142857144</v>
      </c>
      <c r="N423" s="61"/>
      <c r="O423" s="68">
        <f t="shared" si="13"/>
        <v>6.7142857142857144</v>
      </c>
    </row>
    <row r="424" spans="1:15">
      <c r="A424" s="6">
        <v>46</v>
      </c>
      <c r="B424" s="82" t="s">
        <v>167</v>
      </c>
      <c r="C424" s="83" t="s">
        <v>159</v>
      </c>
      <c r="D424" s="61"/>
      <c r="E424" s="18"/>
      <c r="F424" s="67"/>
      <c r="G424" s="68"/>
      <c r="H424" s="68"/>
      <c r="I424" s="68"/>
      <c r="J424" s="68"/>
      <c r="K424" s="68"/>
      <c r="L424" s="61"/>
      <c r="M424" s="68">
        <f t="shared" si="12"/>
        <v>0</v>
      </c>
      <c r="N424" s="61"/>
      <c r="O424" s="68" t="s">
        <v>163</v>
      </c>
    </row>
    <row r="425" spans="1:15">
      <c r="A425" s="6">
        <v>47</v>
      </c>
      <c r="B425" s="82" t="s">
        <v>160</v>
      </c>
      <c r="C425" s="83" t="s">
        <v>161</v>
      </c>
      <c r="D425" s="61"/>
      <c r="E425" s="61"/>
      <c r="F425" s="68">
        <v>6</v>
      </c>
      <c r="G425" s="68">
        <v>6</v>
      </c>
      <c r="H425" s="68"/>
      <c r="I425" s="68"/>
      <c r="J425" s="68"/>
      <c r="K425" s="68">
        <v>6</v>
      </c>
      <c r="L425" s="61"/>
      <c r="M425" s="68">
        <f t="shared" si="12"/>
        <v>6</v>
      </c>
      <c r="N425" s="61"/>
      <c r="O425" s="68">
        <f t="shared" si="13"/>
        <v>6</v>
      </c>
    </row>
    <row r="426" spans="1:15">
      <c r="A426" s="6">
        <v>48</v>
      </c>
      <c r="B426" s="64" t="s">
        <v>53</v>
      </c>
      <c r="C426" s="65" t="s">
        <v>162</v>
      </c>
      <c r="D426" s="54"/>
      <c r="E426" s="62"/>
      <c r="F426" s="81">
        <v>6</v>
      </c>
      <c r="G426" s="81">
        <v>6</v>
      </c>
      <c r="H426" s="81"/>
      <c r="I426" s="81"/>
      <c r="J426" s="81"/>
      <c r="K426" s="81">
        <v>6</v>
      </c>
      <c r="L426" s="62"/>
      <c r="M426" s="68">
        <f t="shared" si="12"/>
        <v>6</v>
      </c>
      <c r="N426" s="62"/>
      <c r="O426" s="68">
        <f t="shared" si="13"/>
        <v>6</v>
      </c>
    </row>
    <row r="427" spans="1:15">
      <c r="A427" s="2"/>
      <c r="B427" s="3" t="s">
        <v>235</v>
      </c>
      <c r="C427" s="3" t="s">
        <v>236</v>
      </c>
      <c r="D427" s="332"/>
      <c r="E427" s="156"/>
      <c r="F427" s="154">
        <v>8</v>
      </c>
      <c r="G427" s="154">
        <v>6</v>
      </c>
      <c r="H427" s="154"/>
      <c r="I427" s="154"/>
      <c r="J427" s="154"/>
      <c r="K427" s="154">
        <v>8</v>
      </c>
      <c r="L427" s="156"/>
      <c r="M427" s="68">
        <f t="shared" si="12"/>
        <v>7.4285714285714288</v>
      </c>
      <c r="N427" s="156"/>
      <c r="O427" s="68">
        <f t="shared" si="13"/>
        <v>7.4285714285714288</v>
      </c>
    </row>
    <row r="428" spans="1:15">
      <c r="A428" s="95">
        <v>49</v>
      </c>
      <c r="B428" s="95" t="s">
        <v>179</v>
      </c>
      <c r="C428" s="95" t="s">
        <v>180</v>
      </c>
      <c r="F428" s="79">
        <v>7</v>
      </c>
      <c r="G428" s="79">
        <v>7</v>
      </c>
      <c r="K428" s="79">
        <v>7</v>
      </c>
      <c r="M428" s="68">
        <f t="shared" si="12"/>
        <v>7</v>
      </c>
      <c r="O428" s="68">
        <f t="shared" si="13"/>
        <v>7</v>
      </c>
    </row>
    <row r="429" spans="1:15">
      <c r="B429" s="60" t="s">
        <v>193</v>
      </c>
      <c r="C429" s="60" t="s">
        <v>194</v>
      </c>
      <c r="F429" s="79">
        <v>6</v>
      </c>
      <c r="G429" s="79">
        <v>6</v>
      </c>
      <c r="K429" s="79">
        <v>6</v>
      </c>
      <c r="M429" s="68">
        <f t="shared" si="12"/>
        <v>6</v>
      </c>
      <c r="O429" s="68">
        <f t="shared" si="13"/>
        <v>6</v>
      </c>
    </row>
    <row r="430" spans="1:15">
      <c r="B430" s="60" t="s">
        <v>269</v>
      </c>
      <c r="C430" s="60" t="s">
        <v>147</v>
      </c>
      <c r="M430" s="68">
        <f t="shared" si="12"/>
        <v>0</v>
      </c>
      <c r="O430" s="68">
        <f t="shared" si="13"/>
        <v>0</v>
      </c>
    </row>
    <row r="431" spans="1:15">
      <c r="B431" s="60" t="s">
        <v>21</v>
      </c>
      <c r="C431" s="60" t="s">
        <v>194</v>
      </c>
      <c r="M431" s="68">
        <f t="shared" si="12"/>
        <v>0</v>
      </c>
      <c r="O431" s="68">
        <f t="shared" si="13"/>
        <v>0</v>
      </c>
    </row>
    <row r="434" spans="1:15" ht="18.75">
      <c r="A434" s="676" t="s">
        <v>126</v>
      </c>
      <c r="B434" s="676"/>
      <c r="C434" s="676"/>
      <c r="D434" s="676"/>
      <c r="E434" s="676"/>
      <c r="F434" s="676"/>
      <c r="G434" s="676"/>
      <c r="H434" s="676"/>
      <c r="I434" s="676"/>
      <c r="J434" s="676"/>
      <c r="K434" s="676"/>
      <c r="L434" s="676"/>
      <c r="M434" s="676"/>
      <c r="N434" s="676"/>
      <c r="O434" s="676"/>
    </row>
    <row r="435" spans="1:15" ht="18.75">
      <c r="A435" s="676" t="s">
        <v>136</v>
      </c>
      <c r="B435" s="676"/>
      <c r="C435" s="676"/>
      <c r="D435" s="676"/>
      <c r="E435" s="676"/>
      <c r="F435" s="676"/>
      <c r="G435" s="676"/>
      <c r="H435" s="676"/>
      <c r="I435" s="676"/>
      <c r="J435" s="676"/>
      <c r="K435" s="676"/>
      <c r="L435" s="676"/>
      <c r="M435" s="676"/>
      <c r="N435" s="676"/>
      <c r="O435" s="676"/>
    </row>
    <row r="436" spans="1:15" ht="18.75">
      <c r="A436" s="676" t="s">
        <v>127</v>
      </c>
      <c r="B436" s="676"/>
      <c r="C436" s="676"/>
      <c r="D436" s="676"/>
      <c r="E436" s="676"/>
      <c r="F436" s="676"/>
      <c r="G436" s="676"/>
      <c r="H436" s="676"/>
      <c r="I436" s="676"/>
      <c r="J436" s="676"/>
      <c r="K436" s="676"/>
      <c r="L436" s="676"/>
      <c r="M436" s="676"/>
      <c r="N436" s="676"/>
      <c r="O436" s="676"/>
    </row>
    <row r="437" spans="1:15" ht="18.75">
      <c r="A437" s="677" t="s">
        <v>190</v>
      </c>
      <c r="B437" s="677"/>
      <c r="C437" s="677"/>
      <c r="D437" s="677"/>
      <c r="E437" s="677"/>
      <c r="F437" s="677"/>
      <c r="G437" s="677"/>
      <c r="H437" s="677"/>
      <c r="I437" s="677"/>
      <c r="J437" s="677"/>
      <c r="K437" s="677"/>
      <c r="L437" s="677"/>
      <c r="M437" s="677"/>
      <c r="N437" s="677"/>
      <c r="O437" s="677"/>
    </row>
    <row r="438" spans="1:15" ht="18.75">
      <c r="A438" s="678" t="s">
        <v>191</v>
      </c>
      <c r="B438" s="678"/>
      <c r="C438" s="678"/>
      <c r="D438" s="678"/>
      <c r="E438" s="678"/>
      <c r="F438" s="678"/>
      <c r="G438" s="678"/>
      <c r="H438" s="678"/>
      <c r="I438" s="678"/>
      <c r="J438" s="678"/>
      <c r="K438" s="678"/>
      <c r="L438" s="678"/>
      <c r="M438" s="678"/>
      <c r="N438" s="678"/>
      <c r="O438" s="678"/>
    </row>
    <row r="439" spans="1:15" ht="15.75">
      <c r="A439" s="679" t="s">
        <v>128</v>
      </c>
      <c r="B439" s="679" t="s">
        <v>129</v>
      </c>
      <c r="C439" s="679"/>
      <c r="D439" s="680" t="s">
        <v>130</v>
      </c>
      <c r="E439" s="680" t="s">
        <v>131</v>
      </c>
      <c r="F439" s="681" t="s">
        <v>132</v>
      </c>
      <c r="G439" s="681"/>
      <c r="H439" s="681"/>
      <c r="I439" s="681"/>
      <c r="J439" s="681"/>
      <c r="K439" s="682" t="s">
        <v>133</v>
      </c>
      <c r="L439" s="680" t="s">
        <v>134</v>
      </c>
      <c r="M439" s="680" t="s">
        <v>135</v>
      </c>
      <c r="N439" s="680"/>
      <c r="O439" s="116" t="s">
        <v>192</v>
      </c>
    </row>
    <row r="440" spans="1:15" ht="15.75">
      <c r="A440" s="679"/>
      <c r="B440" s="679"/>
      <c r="C440" s="679"/>
      <c r="D440" s="680"/>
      <c r="E440" s="680"/>
      <c r="F440" s="681"/>
      <c r="G440" s="681"/>
      <c r="H440" s="681"/>
      <c r="I440" s="681"/>
      <c r="J440" s="681"/>
      <c r="K440" s="682"/>
      <c r="L440" s="680"/>
      <c r="M440" s="115" t="s">
        <v>133</v>
      </c>
      <c r="N440" s="115" t="s">
        <v>134</v>
      </c>
      <c r="O440" s="108">
        <v>2</v>
      </c>
    </row>
    <row r="441" spans="1:15">
      <c r="A441" s="6">
        <v>1</v>
      </c>
      <c r="B441" s="11" t="s">
        <v>0</v>
      </c>
      <c r="C441" s="12" t="s">
        <v>1</v>
      </c>
      <c r="D441" s="13" t="s">
        <v>2</v>
      </c>
      <c r="E441" s="14" t="s">
        <v>3</v>
      </c>
      <c r="F441" s="67">
        <v>5</v>
      </c>
      <c r="G441" s="68">
        <v>6</v>
      </c>
      <c r="H441" s="68">
        <v>5</v>
      </c>
      <c r="I441" s="68">
        <v>6</v>
      </c>
      <c r="J441" s="68"/>
      <c r="K441" s="68">
        <v>6</v>
      </c>
      <c r="L441" s="61"/>
      <c r="M441" s="68">
        <f>(SUM(F441:I441)*2+K441*3)/11</f>
        <v>5.6363636363636367</v>
      </c>
      <c r="N441" s="61"/>
      <c r="O441" s="68">
        <f>MAX(M441,N441)</f>
        <v>5.6363636363636367</v>
      </c>
    </row>
    <row r="442" spans="1:15">
      <c r="A442" s="6">
        <v>2</v>
      </c>
      <c r="B442" s="15" t="s">
        <v>4</v>
      </c>
      <c r="C442" s="16" t="s">
        <v>5</v>
      </c>
      <c r="D442" s="17" t="s">
        <v>137</v>
      </c>
      <c r="E442" s="18" t="s">
        <v>138</v>
      </c>
      <c r="F442" s="69">
        <v>7</v>
      </c>
      <c r="G442" s="68">
        <v>5</v>
      </c>
      <c r="H442" s="68">
        <v>6</v>
      </c>
      <c r="I442" s="68">
        <v>7</v>
      </c>
      <c r="J442" s="68"/>
      <c r="K442" s="68">
        <v>6</v>
      </c>
      <c r="L442" s="61"/>
      <c r="M442" s="68">
        <f t="shared" ref="M442:M491" si="14">(SUM(F442:I442)*2+K442*3)/11</f>
        <v>6.1818181818181817</v>
      </c>
      <c r="N442" s="61"/>
      <c r="O442" s="68">
        <f t="shared" ref="O442:O489" si="15">MAX(M442,N442)</f>
        <v>6.1818181818181817</v>
      </c>
    </row>
    <row r="443" spans="1:15">
      <c r="A443" s="6">
        <v>3</v>
      </c>
      <c r="B443" s="15" t="s">
        <v>6</v>
      </c>
      <c r="C443" s="16" t="s">
        <v>7</v>
      </c>
      <c r="D443" s="17" t="s">
        <v>8</v>
      </c>
      <c r="E443" s="18" t="s">
        <v>9</v>
      </c>
      <c r="F443" s="69">
        <v>6</v>
      </c>
      <c r="G443" s="68">
        <v>6</v>
      </c>
      <c r="H443" s="68">
        <v>7</v>
      </c>
      <c r="I443" s="68">
        <v>6</v>
      </c>
      <c r="J443" s="68"/>
      <c r="K443" s="68">
        <v>6</v>
      </c>
      <c r="L443" s="61"/>
      <c r="M443" s="68">
        <f t="shared" si="14"/>
        <v>6.1818181818181817</v>
      </c>
      <c r="N443" s="61"/>
      <c r="O443" s="68">
        <f t="shared" si="15"/>
        <v>6.1818181818181817</v>
      </c>
    </row>
    <row r="444" spans="1:15">
      <c r="A444" s="6">
        <v>4</v>
      </c>
      <c r="B444" s="15" t="s">
        <v>10</v>
      </c>
      <c r="C444" s="16" t="s">
        <v>11</v>
      </c>
      <c r="D444" s="19">
        <v>37142</v>
      </c>
      <c r="E444" s="18" t="s">
        <v>12</v>
      </c>
      <c r="F444" s="69">
        <v>6</v>
      </c>
      <c r="G444" s="68">
        <v>6</v>
      </c>
      <c r="H444" s="68">
        <v>7</v>
      </c>
      <c r="I444" s="68">
        <v>6</v>
      </c>
      <c r="J444" s="68"/>
      <c r="K444" s="68">
        <v>6</v>
      </c>
      <c r="L444" s="61"/>
      <c r="M444" s="68">
        <f t="shared" si="14"/>
        <v>6.1818181818181817</v>
      </c>
      <c r="N444" s="61"/>
      <c r="O444" s="68">
        <f t="shared" si="15"/>
        <v>6.1818181818181817</v>
      </c>
    </row>
    <row r="445" spans="1:15">
      <c r="A445" s="6">
        <v>5</v>
      </c>
      <c r="B445" s="15" t="s">
        <v>13</v>
      </c>
      <c r="C445" s="16" t="s">
        <v>14</v>
      </c>
      <c r="D445" s="17" t="s">
        <v>15</v>
      </c>
      <c r="E445" s="18" t="s">
        <v>16</v>
      </c>
      <c r="F445" s="70">
        <v>5</v>
      </c>
      <c r="G445" s="68">
        <v>5</v>
      </c>
      <c r="H445" s="68">
        <v>6</v>
      </c>
      <c r="I445" s="68">
        <v>6</v>
      </c>
      <c r="J445" s="68"/>
      <c r="K445" s="68">
        <v>6</v>
      </c>
      <c r="L445" s="61"/>
      <c r="M445" s="68">
        <f t="shared" si="14"/>
        <v>5.6363636363636367</v>
      </c>
      <c r="N445" s="61"/>
      <c r="O445" s="68">
        <f t="shared" si="15"/>
        <v>5.6363636363636367</v>
      </c>
    </row>
    <row r="446" spans="1:15">
      <c r="A446" s="6">
        <v>6</v>
      </c>
      <c r="B446" s="20" t="s">
        <v>17</v>
      </c>
      <c r="C446" s="21" t="s">
        <v>18</v>
      </c>
      <c r="D446" s="22" t="s">
        <v>19</v>
      </c>
      <c r="E446" s="23" t="s">
        <v>20</v>
      </c>
      <c r="F446" s="67">
        <v>7</v>
      </c>
      <c r="G446" s="68">
        <v>5</v>
      </c>
      <c r="H446" s="68">
        <v>6</v>
      </c>
      <c r="I446" s="68">
        <v>5</v>
      </c>
      <c r="J446" s="68"/>
      <c r="K446" s="68">
        <v>6</v>
      </c>
      <c r="L446" s="61"/>
      <c r="M446" s="68">
        <f t="shared" si="14"/>
        <v>5.8181818181818183</v>
      </c>
      <c r="N446" s="61"/>
      <c r="O446" s="68">
        <f t="shared" si="15"/>
        <v>5.8181818181818183</v>
      </c>
    </row>
    <row r="447" spans="1:15">
      <c r="A447" s="6">
        <v>7</v>
      </c>
      <c r="B447" s="15" t="s">
        <v>23</v>
      </c>
      <c r="C447" s="16" t="s">
        <v>24</v>
      </c>
      <c r="D447" s="19">
        <v>36929</v>
      </c>
      <c r="E447" s="18" t="s">
        <v>25</v>
      </c>
      <c r="F447" s="67">
        <v>7</v>
      </c>
      <c r="G447" s="68">
        <v>6</v>
      </c>
      <c r="H447" s="68">
        <v>5</v>
      </c>
      <c r="I447" s="68">
        <v>7</v>
      </c>
      <c r="J447" s="68"/>
      <c r="K447" s="68">
        <v>5</v>
      </c>
      <c r="L447" s="61"/>
      <c r="M447" s="68">
        <f t="shared" si="14"/>
        <v>5.9090909090909092</v>
      </c>
      <c r="N447" s="61"/>
      <c r="O447" s="68">
        <f t="shared" si="15"/>
        <v>5.9090909090909092</v>
      </c>
    </row>
    <row r="448" spans="1:15">
      <c r="A448" s="6">
        <v>8</v>
      </c>
      <c r="B448" s="15" t="s">
        <v>139</v>
      </c>
      <c r="C448" s="16" t="s">
        <v>140</v>
      </c>
      <c r="D448" s="17" t="s">
        <v>141</v>
      </c>
      <c r="E448" s="18" t="s">
        <v>142</v>
      </c>
      <c r="F448" s="67">
        <v>6</v>
      </c>
      <c r="G448" s="68">
        <v>6</v>
      </c>
      <c r="H448" s="68">
        <v>5</v>
      </c>
      <c r="I448" s="68">
        <v>7</v>
      </c>
      <c r="J448" s="68"/>
      <c r="K448" s="68">
        <v>6</v>
      </c>
      <c r="L448" s="61"/>
      <c r="M448" s="68">
        <f t="shared" si="14"/>
        <v>6</v>
      </c>
      <c r="N448" s="61"/>
      <c r="O448" s="68">
        <f t="shared" si="15"/>
        <v>6</v>
      </c>
    </row>
    <row r="449" spans="1:15">
      <c r="A449" s="6">
        <v>9</v>
      </c>
      <c r="B449" s="15" t="s">
        <v>143</v>
      </c>
      <c r="C449" s="16" t="s">
        <v>144</v>
      </c>
      <c r="D449" s="17" t="s">
        <v>145</v>
      </c>
      <c r="E449" s="18" t="s">
        <v>26</v>
      </c>
      <c r="F449" s="67">
        <v>7</v>
      </c>
      <c r="G449" s="68">
        <v>6</v>
      </c>
      <c r="H449" s="68">
        <v>7</v>
      </c>
      <c r="I449" s="68">
        <v>6</v>
      </c>
      <c r="J449" s="68"/>
      <c r="K449" s="68">
        <v>6</v>
      </c>
      <c r="L449" s="61"/>
      <c r="M449" s="68">
        <f t="shared" si="14"/>
        <v>6.3636363636363633</v>
      </c>
      <c r="N449" s="61"/>
      <c r="O449" s="68">
        <f t="shared" si="15"/>
        <v>6.3636363636363633</v>
      </c>
    </row>
    <row r="450" spans="1:15">
      <c r="A450" s="6">
        <v>10</v>
      </c>
      <c r="B450" s="24" t="s">
        <v>29</v>
      </c>
      <c r="C450" s="25" t="s">
        <v>30</v>
      </c>
      <c r="D450" s="26">
        <v>37231</v>
      </c>
      <c r="E450" s="27" t="s">
        <v>31</v>
      </c>
      <c r="F450" s="67">
        <v>6</v>
      </c>
      <c r="G450" s="68">
        <v>6</v>
      </c>
      <c r="H450" s="68">
        <v>5</v>
      </c>
      <c r="I450" s="68">
        <v>6</v>
      </c>
      <c r="J450" s="68"/>
      <c r="K450" s="68">
        <v>6</v>
      </c>
      <c r="L450" s="61"/>
      <c r="M450" s="68">
        <f t="shared" si="14"/>
        <v>5.8181818181818183</v>
      </c>
      <c r="N450" s="61"/>
      <c r="O450" s="68">
        <f t="shared" si="15"/>
        <v>5.8181818181818183</v>
      </c>
    </row>
    <row r="451" spans="1:15">
      <c r="A451" s="6">
        <v>11</v>
      </c>
      <c r="B451" s="28" t="s">
        <v>32</v>
      </c>
      <c r="C451" s="29" t="s">
        <v>33</v>
      </c>
      <c r="D451" s="30" t="s">
        <v>34</v>
      </c>
      <c r="E451" s="31" t="s">
        <v>35</v>
      </c>
      <c r="F451" s="71">
        <v>7</v>
      </c>
      <c r="G451" s="68">
        <v>7</v>
      </c>
      <c r="H451" s="68">
        <v>6</v>
      </c>
      <c r="I451" s="68">
        <v>6</v>
      </c>
      <c r="J451" s="68"/>
      <c r="K451" s="68">
        <v>6</v>
      </c>
      <c r="L451" s="61"/>
      <c r="M451" s="68">
        <f t="shared" si="14"/>
        <v>6.3636363636363633</v>
      </c>
      <c r="N451" s="61"/>
      <c r="O451" s="68">
        <f t="shared" si="15"/>
        <v>6.3636363636363633</v>
      </c>
    </row>
    <row r="452" spans="1:15">
      <c r="A452" s="6">
        <v>12</v>
      </c>
      <c r="B452" s="7" t="s">
        <v>36</v>
      </c>
      <c r="C452" s="8" t="s">
        <v>37</v>
      </c>
      <c r="D452" s="9">
        <v>37205</v>
      </c>
      <c r="E452" s="10" t="s">
        <v>38</v>
      </c>
      <c r="F452" s="92">
        <v>5</v>
      </c>
      <c r="G452" s="93">
        <v>6</v>
      </c>
      <c r="H452" s="93"/>
      <c r="I452" s="93"/>
      <c r="J452" s="93"/>
      <c r="K452" s="93"/>
      <c r="L452" s="94"/>
      <c r="M452" s="68"/>
      <c r="N452" s="94"/>
      <c r="O452" s="68" t="s">
        <v>195</v>
      </c>
    </row>
    <row r="453" spans="1:15">
      <c r="A453" s="6">
        <v>13</v>
      </c>
      <c r="B453" s="15" t="s">
        <v>146</v>
      </c>
      <c r="C453" s="16" t="s">
        <v>147</v>
      </c>
      <c r="D453" s="17" t="s">
        <v>148</v>
      </c>
      <c r="E453" s="18" t="s">
        <v>56</v>
      </c>
      <c r="F453" s="72">
        <v>7</v>
      </c>
      <c r="G453" s="68">
        <v>7</v>
      </c>
      <c r="H453" s="68">
        <v>6</v>
      </c>
      <c r="I453" s="68">
        <v>6</v>
      </c>
      <c r="J453" s="68"/>
      <c r="K453" s="68">
        <v>6</v>
      </c>
      <c r="L453" s="61"/>
      <c r="M453" s="68">
        <f t="shared" si="14"/>
        <v>6.3636363636363633</v>
      </c>
      <c r="N453" s="61"/>
      <c r="O453" s="68">
        <f t="shared" si="15"/>
        <v>6.3636363636363633</v>
      </c>
    </row>
    <row r="454" spans="1:15">
      <c r="A454" s="6">
        <v>14</v>
      </c>
      <c r="B454" s="15" t="s">
        <v>13</v>
      </c>
      <c r="C454" s="16" t="s">
        <v>40</v>
      </c>
      <c r="D454" s="17" t="s">
        <v>41</v>
      </c>
      <c r="E454" s="18" t="s">
        <v>149</v>
      </c>
      <c r="F454" s="67">
        <v>7</v>
      </c>
      <c r="G454" s="68">
        <v>6</v>
      </c>
      <c r="H454" s="68">
        <v>7</v>
      </c>
      <c r="I454" s="68">
        <v>6</v>
      </c>
      <c r="J454" s="68"/>
      <c r="K454" s="68">
        <v>6</v>
      </c>
      <c r="L454" s="61"/>
      <c r="M454" s="68">
        <f t="shared" si="14"/>
        <v>6.3636363636363633</v>
      </c>
      <c r="N454" s="61"/>
      <c r="O454" s="68">
        <f t="shared" si="15"/>
        <v>6.3636363636363633</v>
      </c>
    </row>
    <row r="455" spans="1:15">
      <c r="A455" s="6">
        <v>15</v>
      </c>
      <c r="B455" s="15" t="s">
        <v>42</v>
      </c>
      <c r="C455" s="16" t="s">
        <v>40</v>
      </c>
      <c r="D455" s="17" t="s">
        <v>43</v>
      </c>
      <c r="E455" s="18" t="s">
        <v>22</v>
      </c>
      <c r="F455" s="67">
        <v>7</v>
      </c>
      <c r="G455" s="68">
        <v>7</v>
      </c>
      <c r="H455" s="68">
        <v>6</v>
      </c>
      <c r="I455" s="68">
        <v>6</v>
      </c>
      <c r="J455" s="68"/>
      <c r="K455" s="68"/>
      <c r="L455" s="61">
        <v>6</v>
      </c>
      <c r="M455" s="68">
        <f t="shared" si="14"/>
        <v>4.7272727272727275</v>
      </c>
      <c r="N455" s="61">
        <f>(SUM(F455:I455)*2+L455*3)/11</f>
        <v>6.3636363636363633</v>
      </c>
      <c r="O455" s="68">
        <f t="shared" si="15"/>
        <v>6.3636363636363633</v>
      </c>
    </row>
    <row r="456" spans="1:15">
      <c r="A456" s="6">
        <v>16</v>
      </c>
      <c r="B456" s="7" t="s">
        <v>45</v>
      </c>
      <c r="C456" s="8" t="s">
        <v>46</v>
      </c>
      <c r="D456" s="9" t="s">
        <v>47</v>
      </c>
      <c r="E456" s="10" t="s">
        <v>48</v>
      </c>
      <c r="F456" s="100">
        <v>5</v>
      </c>
      <c r="G456" s="93">
        <v>6</v>
      </c>
      <c r="H456" s="93"/>
      <c r="I456" s="93"/>
      <c r="J456" s="93"/>
      <c r="K456" s="93"/>
      <c r="L456" s="94"/>
      <c r="M456" s="68">
        <f t="shared" si="14"/>
        <v>2</v>
      </c>
      <c r="N456" s="94"/>
      <c r="O456" s="68" t="s">
        <v>195</v>
      </c>
    </row>
    <row r="457" spans="1:15">
      <c r="A457" s="6">
        <v>17</v>
      </c>
      <c r="B457" s="15" t="s">
        <v>36</v>
      </c>
      <c r="C457" s="16" t="s">
        <v>46</v>
      </c>
      <c r="D457" s="17" t="s">
        <v>49</v>
      </c>
      <c r="E457" s="18" t="s">
        <v>44</v>
      </c>
      <c r="F457" s="67">
        <v>5</v>
      </c>
      <c r="G457" s="68">
        <v>7</v>
      </c>
      <c r="H457" s="68">
        <v>7</v>
      </c>
      <c r="I457" s="68">
        <v>6</v>
      </c>
      <c r="J457" s="68"/>
      <c r="K457" s="68">
        <v>6</v>
      </c>
      <c r="L457" s="61"/>
      <c r="M457" s="68">
        <f t="shared" si="14"/>
        <v>6.1818181818181817</v>
      </c>
      <c r="N457" s="61"/>
      <c r="O457" s="68">
        <f t="shared" si="15"/>
        <v>6.1818181818181817</v>
      </c>
    </row>
    <row r="458" spans="1:15">
      <c r="A458" s="6">
        <v>18</v>
      </c>
      <c r="B458" s="15" t="s">
        <v>50</v>
      </c>
      <c r="C458" s="16" t="s">
        <v>46</v>
      </c>
      <c r="D458" s="19">
        <v>36739</v>
      </c>
      <c r="E458" s="18" t="s">
        <v>51</v>
      </c>
      <c r="F458" s="72">
        <v>6</v>
      </c>
      <c r="G458" s="68">
        <v>7</v>
      </c>
      <c r="H458" s="68">
        <v>5</v>
      </c>
      <c r="I458" s="68">
        <v>6</v>
      </c>
      <c r="J458" s="68"/>
      <c r="K458" s="68">
        <v>6</v>
      </c>
      <c r="L458" s="61"/>
      <c r="M458" s="68">
        <f t="shared" si="14"/>
        <v>6</v>
      </c>
      <c r="N458" s="61"/>
      <c r="O458" s="68">
        <f t="shared" si="15"/>
        <v>6</v>
      </c>
    </row>
    <row r="459" spans="1:15">
      <c r="A459" s="6">
        <v>19</v>
      </c>
      <c r="B459" s="15" t="s">
        <v>53</v>
      </c>
      <c r="C459" s="16" t="s">
        <v>54</v>
      </c>
      <c r="D459" s="17" t="s">
        <v>55</v>
      </c>
      <c r="E459" s="18" t="s">
        <v>56</v>
      </c>
      <c r="F459" s="67">
        <v>7</v>
      </c>
      <c r="G459" s="68">
        <v>6</v>
      </c>
      <c r="H459" s="68">
        <v>7</v>
      </c>
      <c r="I459" s="68">
        <v>6</v>
      </c>
      <c r="J459" s="68"/>
      <c r="K459" s="68">
        <v>5</v>
      </c>
      <c r="L459" s="61"/>
      <c r="M459" s="68">
        <f t="shared" si="14"/>
        <v>6.0909090909090908</v>
      </c>
      <c r="N459" s="61"/>
      <c r="O459" s="68">
        <f t="shared" si="15"/>
        <v>6.0909090909090908</v>
      </c>
    </row>
    <row r="460" spans="1:15">
      <c r="A460" s="6">
        <v>20</v>
      </c>
      <c r="B460" s="96" t="s">
        <v>57</v>
      </c>
      <c r="C460" s="97" t="s">
        <v>58</v>
      </c>
      <c r="D460" s="98" t="s">
        <v>59</v>
      </c>
      <c r="E460" s="99" t="s">
        <v>60</v>
      </c>
      <c r="F460" s="100">
        <v>7</v>
      </c>
      <c r="G460" s="93">
        <v>6</v>
      </c>
      <c r="H460" s="93">
        <v>7</v>
      </c>
      <c r="I460" s="93">
        <v>6</v>
      </c>
      <c r="J460" s="93"/>
      <c r="K460" s="93"/>
      <c r="L460" s="94"/>
      <c r="M460" s="68">
        <f t="shared" si="14"/>
        <v>4.7272727272727275</v>
      </c>
      <c r="N460" s="94"/>
      <c r="O460" s="68" t="s">
        <v>196</v>
      </c>
    </row>
    <row r="461" spans="1:15">
      <c r="A461" s="6">
        <v>21</v>
      </c>
      <c r="B461" s="15" t="s">
        <v>17</v>
      </c>
      <c r="C461" s="16" t="s">
        <v>61</v>
      </c>
      <c r="D461" s="17" t="s">
        <v>62</v>
      </c>
      <c r="E461" s="18" t="s">
        <v>63</v>
      </c>
      <c r="F461" s="67">
        <v>7</v>
      </c>
      <c r="G461" s="68">
        <v>7</v>
      </c>
      <c r="H461" s="68">
        <v>6</v>
      </c>
      <c r="I461" s="68">
        <v>6</v>
      </c>
      <c r="J461" s="68"/>
      <c r="K461" s="68">
        <v>5</v>
      </c>
      <c r="L461" s="61"/>
      <c r="M461" s="68">
        <f t="shared" si="14"/>
        <v>6.0909090909090908</v>
      </c>
      <c r="N461" s="61"/>
      <c r="O461" s="68">
        <f t="shared" si="15"/>
        <v>6.0909090909090908</v>
      </c>
    </row>
    <row r="462" spans="1:15">
      <c r="A462" s="6">
        <v>22</v>
      </c>
      <c r="B462" s="33" t="s">
        <v>64</v>
      </c>
      <c r="C462" s="34" t="s">
        <v>65</v>
      </c>
      <c r="D462" s="35">
        <v>36923</v>
      </c>
      <c r="E462" s="36" t="s">
        <v>66</v>
      </c>
      <c r="F462" s="67">
        <v>6</v>
      </c>
      <c r="G462" s="68">
        <v>6</v>
      </c>
      <c r="H462" s="68">
        <v>7</v>
      </c>
      <c r="I462" s="68">
        <v>5</v>
      </c>
      <c r="J462" s="68"/>
      <c r="K462" s="68">
        <v>6</v>
      </c>
      <c r="L462" s="61"/>
      <c r="M462" s="68">
        <f t="shared" si="14"/>
        <v>6</v>
      </c>
      <c r="N462" s="61"/>
      <c r="O462" s="68">
        <f t="shared" si="15"/>
        <v>6</v>
      </c>
    </row>
    <row r="463" spans="1:15">
      <c r="A463" s="6">
        <v>23</v>
      </c>
      <c r="B463" s="15" t="s">
        <v>21</v>
      </c>
      <c r="C463" s="16" t="s">
        <v>67</v>
      </c>
      <c r="D463" s="17" t="s">
        <v>68</v>
      </c>
      <c r="E463" s="18" t="s">
        <v>69</v>
      </c>
      <c r="F463" s="67">
        <v>7</v>
      </c>
      <c r="G463" s="68">
        <v>7</v>
      </c>
      <c r="H463" s="68">
        <v>7</v>
      </c>
      <c r="I463" s="68">
        <v>6</v>
      </c>
      <c r="J463" s="68"/>
      <c r="K463" s="68">
        <v>6</v>
      </c>
      <c r="L463" s="61"/>
      <c r="M463" s="68">
        <f t="shared" si="14"/>
        <v>6.5454545454545459</v>
      </c>
      <c r="N463" s="61"/>
      <c r="O463" s="68">
        <f t="shared" si="15"/>
        <v>6.5454545454545459</v>
      </c>
    </row>
    <row r="464" spans="1:15">
      <c r="A464" s="6">
        <v>24</v>
      </c>
      <c r="B464" s="15" t="s">
        <v>150</v>
      </c>
      <c r="C464" s="16" t="s">
        <v>67</v>
      </c>
      <c r="D464" s="17" t="s">
        <v>151</v>
      </c>
      <c r="E464" s="18" t="s">
        <v>39</v>
      </c>
      <c r="F464" s="67">
        <v>6</v>
      </c>
      <c r="G464" s="68">
        <v>6</v>
      </c>
      <c r="H464" s="68">
        <v>5</v>
      </c>
      <c r="I464" s="68">
        <v>6</v>
      </c>
      <c r="J464" s="68"/>
      <c r="K464" s="68">
        <v>6</v>
      </c>
      <c r="L464" s="61"/>
      <c r="M464" s="68">
        <f t="shared" si="14"/>
        <v>5.8181818181818183</v>
      </c>
      <c r="N464" s="61"/>
      <c r="O464" s="68">
        <f t="shared" si="15"/>
        <v>5.8181818181818183</v>
      </c>
    </row>
    <row r="465" spans="1:15">
      <c r="A465" s="6">
        <v>25</v>
      </c>
      <c r="B465" s="37" t="s">
        <v>70</v>
      </c>
      <c r="C465" s="38" t="s">
        <v>71</v>
      </c>
      <c r="D465" s="39">
        <v>37014</v>
      </c>
      <c r="E465" s="40" t="s">
        <v>72</v>
      </c>
      <c r="F465" s="67">
        <v>8</v>
      </c>
      <c r="G465" s="68">
        <v>8</v>
      </c>
      <c r="H465" s="68">
        <v>7</v>
      </c>
      <c r="I465" s="68">
        <v>8</v>
      </c>
      <c r="J465" s="68"/>
      <c r="K465" s="68">
        <v>7</v>
      </c>
      <c r="L465" s="61"/>
      <c r="M465" s="68">
        <f t="shared" si="14"/>
        <v>7.5454545454545459</v>
      </c>
      <c r="N465" s="61"/>
      <c r="O465" s="68">
        <f t="shared" si="15"/>
        <v>7.5454545454545459</v>
      </c>
    </row>
    <row r="466" spans="1:15">
      <c r="A466" s="6">
        <v>26</v>
      </c>
      <c r="B466" s="15" t="s">
        <v>17</v>
      </c>
      <c r="C466" s="16" t="s">
        <v>73</v>
      </c>
      <c r="D466" s="17" t="s">
        <v>74</v>
      </c>
      <c r="E466" s="18" t="s">
        <v>56</v>
      </c>
      <c r="F466" s="73">
        <v>6</v>
      </c>
      <c r="G466" s="68">
        <v>6</v>
      </c>
      <c r="H466" s="68">
        <v>6</v>
      </c>
      <c r="I466" s="68">
        <v>5</v>
      </c>
      <c r="J466" s="68"/>
      <c r="K466" s="68">
        <v>6</v>
      </c>
      <c r="L466" s="61"/>
      <c r="M466" s="68">
        <f t="shared" si="14"/>
        <v>5.8181818181818183</v>
      </c>
      <c r="N466" s="61"/>
      <c r="O466" s="68">
        <f t="shared" si="15"/>
        <v>5.8181818181818183</v>
      </c>
    </row>
    <row r="467" spans="1:15">
      <c r="A467" s="6">
        <v>27</v>
      </c>
      <c r="B467" s="15" t="s">
        <v>17</v>
      </c>
      <c r="C467" s="16" t="s">
        <v>73</v>
      </c>
      <c r="D467" s="17" t="s">
        <v>75</v>
      </c>
      <c r="E467" s="18" t="s">
        <v>52</v>
      </c>
      <c r="F467" s="71">
        <v>5</v>
      </c>
      <c r="G467" s="68">
        <v>7</v>
      </c>
      <c r="H467" s="68">
        <v>7</v>
      </c>
      <c r="I467" s="68">
        <v>6</v>
      </c>
      <c r="J467" s="68"/>
      <c r="K467" s="68">
        <v>6</v>
      </c>
      <c r="L467" s="61"/>
      <c r="M467" s="68">
        <f t="shared" si="14"/>
        <v>6.1818181818181817</v>
      </c>
      <c r="N467" s="61"/>
      <c r="O467" s="68">
        <f t="shared" si="15"/>
        <v>6.1818181818181817</v>
      </c>
    </row>
    <row r="468" spans="1:15">
      <c r="A468" s="6">
        <v>28</v>
      </c>
      <c r="B468" s="15" t="s">
        <v>76</v>
      </c>
      <c r="C468" s="16" t="s">
        <v>77</v>
      </c>
      <c r="D468" s="17" t="s">
        <v>78</v>
      </c>
      <c r="E468" s="18" t="s">
        <v>63</v>
      </c>
      <c r="F468" s="67">
        <v>7</v>
      </c>
      <c r="G468" s="68">
        <v>6</v>
      </c>
      <c r="H468" s="68">
        <v>7</v>
      </c>
      <c r="I468" s="68">
        <v>8</v>
      </c>
      <c r="J468" s="68"/>
      <c r="K468" s="68">
        <v>7</v>
      </c>
      <c r="L468" s="61"/>
      <c r="M468" s="68">
        <f t="shared" si="14"/>
        <v>7</v>
      </c>
      <c r="N468" s="61"/>
      <c r="O468" s="68">
        <f t="shared" si="15"/>
        <v>7</v>
      </c>
    </row>
    <row r="469" spans="1:15">
      <c r="A469" s="6">
        <v>29</v>
      </c>
      <c r="B469" s="15" t="s">
        <v>119</v>
      </c>
      <c r="C469" s="16" t="s">
        <v>120</v>
      </c>
      <c r="D469" s="17" t="s">
        <v>121</v>
      </c>
      <c r="E469" s="18" t="s">
        <v>122</v>
      </c>
      <c r="F469" s="67">
        <v>6</v>
      </c>
      <c r="G469" s="68">
        <v>6</v>
      </c>
      <c r="H469" s="68">
        <v>7</v>
      </c>
      <c r="I469" s="68">
        <v>6</v>
      </c>
      <c r="J469" s="68"/>
      <c r="K469" s="68">
        <v>5</v>
      </c>
      <c r="L469" s="61"/>
      <c r="M469" s="68">
        <f t="shared" si="14"/>
        <v>5.9090909090909092</v>
      </c>
      <c r="N469" s="61"/>
      <c r="O469" s="68">
        <f t="shared" si="15"/>
        <v>5.9090909090909092</v>
      </c>
    </row>
    <row r="470" spans="1:15">
      <c r="A470" s="6">
        <v>30</v>
      </c>
      <c r="B470" s="41" t="s">
        <v>79</v>
      </c>
      <c r="C470" s="42" t="s">
        <v>80</v>
      </c>
      <c r="D470" s="43" t="s">
        <v>81</v>
      </c>
      <c r="E470" s="44" t="s">
        <v>82</v>
      </c>
      <c r="F470" s="67">
        <v>7</v>
      </c>
      <c r="G470" s="68">
        <v>8</v>
      </c>
      <c r="H470" s="68">
        <v>6</v>
      </c>
      <c r="I470" s="68">
        <v>7</v>
      </c>
      <c r="J470" s="68"/>
      <c r="K470" s="68">
        <v>6</v>
      </c>
      <c r="L470" s="61"/>
      <c r="M470" s="68">
        <f t="shared" si="14"/>
        <v>6.7272727272727275</v>
      </c>
      <c r="N470" s="61"/>
      <c r="O470" s="68">
        <f t="shared" si="15"/>
        <v>6.7272727272727275</v>
      </c>
    </row>
    <row r="471" spans="1:15">
      <c r="A471" s="6">
        <v>31</v>
      </c>
      <c r="B471" s="20" t="s">
        <v>83</v>
      </c>
      <c r="C471" s="21" t="s">
        <v>80</v>
      </c>
      <c r="D471" s="22" t="s">
        <v>84</v>
      </c>
      <c r="E471" s="23" t="s">
        <v>85</v>
      </c>
      <c r="F471" s="67">
        <v>7</v>
      </c>
      <c r="G471" s="68">
        <v>6</v>
      </c>
      <c r="H471" s="68">
        <v>5</v>
      </c>
      <c r="I471" s="68">
        <v>6</v>
      </c>
      <c r="J471" s="68"/>
      <c r="K471" s="68">
        <v>6</v>
      </c>
      <c r="L471" s="61"/>
      <c r="M471" s="68">
        <f t="shared" si="14"/>
        <v>6</v>
      </c>
      <c r="N471" s="61"/>
      <c r="O471" s="68">
        <f t="shared" si="15"/>
        <v>6</v>
      </c>
    </row>
    <row r="472" spans="1:15">
      <c r="A472" s="6">
        <v>32</v>
      </c>
      <c r="B472" s="41" t="s">
        <v>4</v>
      </c>
      <c r="C472" s="42" t="s">
        <v>86</v>
      </c>
      <c r="D472" s="45">
        <v>37231</v>
      </c>
      <c r="E472" s="44" t="s">
        <v>87</v>
      </c>
      <c r="F472" s="69">
        <v>7</v>
      </c>
      <c r="G472" s="68">
        <v>7</v>
      </c>
      <c r="H472" s="68">
        <v>7</v>
      </c>
      <c r="I472" s="68">
        <v>8</v>
      </c>
      <c r="J472" s="68"/>
      <c r="K472" s="68">
        <v>7</v>
      </c>
      <c r="L472" s="61"/>
      <c r="M472" s="68">
        <f t="shared" si="14"/>
        <v>7.1818181818181817</v>
      </c>
      <c r="N472" s="61"/>
      <c r="O472" s="68">
        <f t="shared" si="15"/>
        <v>7.1818181818181817</v>
      </c>
    </row>
    <row r="473" spans="1:15">
      <c r="A473" s="6">
        <v>33</v>
      </c>
      <c r="B473" s="15" t="s">
        <v>36</v>
      </c>
      <c r="C473" s="16" t="s">
        <v>88</v>
      </c>
      <c r="D473" s="17" t="s">
        <v>89</v>
      </c>
      <c r="E473" s="18" t="s">
        <v>22</v>
      </c>
      <c r="F473" s="67">
        <v>5</v>
      </c>
      <c r="G473" s="68">
        <v>6</v>
      </c>
      <c r="H473" s="68">
        <v>5</v>
      </c>
      <c r="I473" s="68">
        <v>6</v>
      </c>
      <c r="J473" s="68"/>
      <c r="K473" s="68">
        <v>6</v>
      </c>
      <c r="L473" s="61"/>
      <c r="M473" s="68">
        <f t="shared" si="14"/>
        <v>5.6363636363636367</v>
      </c>
      <c r="N473" s="61"/>
      <c r="O473" s="68">
        <f t="shared" si="15"/>
        <v>5.6363636363636367</v>
      </c>
    </row>
    <row r="474" spans="1:15">
      <c r="A474" s="6">
        <v>34</v>
      </c>
      <c r="B474" s="15" t="s">
        <v>94</v>
      </c>
      <c r="C474" s="16" t="s">
        <v>152</v>
      </c>
      <c r="D474" s="17" t="s">
        <v>95</v>
      </c>
      <c r="E474" s="18" t="s">
        <v>44</v>
      </c>
      <c r="F474" s="74">
        <v>5</v>
      </c>
      <c r="G474" s="68">
        <v>6</v>
      </c>
      <c r="H474" s="68">
        <v>7</v>
      </c>
      <c r="I474" s="68">
        <v>6</v>
      </c>
      <c r="J474" s="68"/>
      <c r="K474" s="68">
        <v>6</v>
      </c>
      <c r="L474" s="61"/>
      <c r="M474" s="68">
        <f t="shared" si="14"/>
        <v>6</v>
      </c>
      <c r="N474" s="61"/>
      <c r="O474" s="68">
        <f t="shared" si="15"/>
        <v>6</v>
      </c>
    </row>
    <row r="475" spans="1:15">
      <c r="A475" s="6">
        <v>35</v>
      </c>
      <c r="B475" s="101" t="s">
        <v>91</v>
      </c>
      <c r="C475" s="102" t="s">
        <v>90</v>
      </c>
      <c r="D475" s="103" t="s">
        <v>92</v>
      </c>
      <c r="E475" s="104" t="s">
        <v>93</v>
      </c>
      <c r="F475" s="92">
        <v>6</v>
      </c>
      <c r="G475" s="93">
        <v>7</v>
      </c>
      <c r="H475" s="93">
        <v>6</v>
      </c>
      <c r="I475" s="93">
        <v>7</v>
      </c>
      <c r="J475" s="93"/>
      <c r="K475" s="93"/>
      <c r="L475" s="94"/>
      <c r="M475" s="68">
        <f t="shared" si="14"/>
        <v>4.7272727272727275</v>
      </c>
      <c r="N475" s="94"/>
      <c r="O475" s="68" t="s">
        <v>196</v>
      </c>
    </row>
    <row r="476" spans="1:15">
      <c r="A476" s="6">
        <v>36</v>
      </c>
      <c r="B476" s="46" t="s">
        <v>96</v>
      </c>
      <c r="C476" s="47" t="s">
        <v>97</v>
      </c>
      <c r="D476" s="48" t="s">
        <v>98</v>
      </c>
      <c r="E476" s="49" t="s">
        <v>99</v>
      </c>
      <c r="F476" s="75">
        <v>7</v>
      </c>
      <c r="G476" s="68">
        <v>7</v>
      </c>
      <c r="H476" s="68">
        <v>7</v>
      </c>
      <c r="I476" s="68">
        <v>6</v>
      </c>
      <c r="J476" s="68"/>
      <c r="K476" s="68"/>
      <c r="L476" s="61">
        <v>5</v>
      </c>
      <c r="M476" s="68">
        <f t="shared" si="14"/>
        <v>4.9090909090909092</v>
      </c>
      <c r="N476" s="61">
        <f>(SUM(F476:I476)*2+L476*3)/11</f>
        <v>6.2727272727272725</v>
      </c>
      <c r="O476" s="68">
        <f t="shared" si="15"/>
        <v>6.2727272727272725</v>
      </c>
    </row>
    <row r="477" spans="1:15">
      <c r="A477" s="6">
        <v>37</v>
      </c>
      <c r="B477" s="15" t="s">
        <v>13</v>
      </c>
      <c r="C477" s="16" t="s">
        <v>97</v>
      </c>
      <c r="D477" s="17" t="s">
        <v>153</v>
      </c>
      <c r="E477" s="18" t="s">
        <v>48</v>
      </c>
      <c r="F477" s="67">
        <v>6</v>
      </c>
      <c r="G477" s="68">
        <v>6</v>
      </c>
      <c r="H477" s="68">
        <v>5</v>
      </c>
      <c r="I477" s="68">
        <v>6</v>
      </c>
      <c r="J477" s="68"/>
      <c r="K477" s="68">
        <v>6</v>
      </c>
      <c r="L477" s="61"/>
      <c r="M477" s="68">
        <f t="shared" si="14"/>
        <v>5.8181818181818183</v>
      </c>
      <c r="N477" s="61"/>
      <c r="O477" s="68">
        <f t="shared" si="15"/>
        <v>5.8181818181818183</v>
      </c>
    </row>
    <row r="478" spans="1:15">
      <c r="A478" s="6">
        <v>38</v>
      </c>
      <c r="B478" s="20" t="s">
        <v>100</v>
      </c>
      <c r="C478" s="21" t="s">
        <v>101</v>
      </c>
      <c r="D478" s="50">
        <v>37014</v>
      </c>
      <c r="E478" s="23" t="s">
        <v>102</v>
      </c>
      <c r="F478" s="67">
        <v>7</v>
      </c>
      <c r="G478" s="68">
        <v>6</v>
      </c>
      <c r="H478" s="68">
        <v>6</v>
      </c>
      <c r="I478" s="68">
        <v>5</v>
      </c>
      <c r="J478" s="68"/>
      <c r="K478" s="68">
        <v>6</v>
      </c>
      <c r="L478" s="61"/>
      <c r="M478" s="68">
        <f t="shared" si="14"/>
        <v>6</v>
      </c>
      <c r="N478" s="61"/>
      <c r="O478" s="68">
        <f t="shared" si="15"/>
        <v>6</v>
      </c>
    </row>
    <row r="479" spans="1:15" ht="30">
      <c r="A479" s="6">
        <v>39</v>
      </c>
      <c r="B479" s="96" t="s">
        <v>21</v>
      </c>
      <c r="C479" s="97" t="s">
        <v>103</v>
      </c>
      <c r="D479" s="98" t="s">
        <v>104</v>
      </c>
      <c r="E479" s="99" t="s">
        <v>44</v>
      </c>
      <c r="F479" s="105">
        <v>7</v>
      </c>
      <c r="G479" s="93">
        <v>7</v>
      </c>
      <c r="H479" s="93">
        <v>6</v>
      </c>
      <c r="I479" s="93">
        <v>5</v>
      </c>
      <c r="J479" s="93"/>
      <c r="K479" s="93">
        <v>6</v>
      </c>
      <c r="L479" s="94"/>
      <c r="M479" s="68">
        <f t="shared" si="14"/>
        <v>6.1818181818181817</v>
      </c>
      <c r="N479" s="94"/>
      <c r="O479" s="68">
        <f t="shared" si="15"/>
        <v>6.1818181818181817</v>
      </c>
    </row>
    <row r="480" spans="1:15">
      <c r="A480" s="6">
        <v>40</v>
      </c>
      <c r="B480" s="15" t="s">
        <v>13</v>
      </c>
      <c r="C480" s="16" t="s">
        <v>105</v>
      </c>
      <c r="D480" s="17" t="s">
        <v>106</v>
      </c>
      <c r="E480" s="18" t="s">
        <v>22</v>
      </c>
      <c r="F480" s="67">
        <v>6</v>
      </c>
      <c r="G480" s="68">
        <v>6</v>
      </c>
      <c r="H480" s="68">
        <v>7</v>
      </c>
      <c r="I480" s="68">
        <v>6</v>
      </c>
      <c r="J480" s="68"/>
      <c r="K480" s="68">
        <v>6</v>
      </c>
      <c r="L480" s="61"/>
      <c r="M480" s="68">
        <f t="shared" si="14"/>
        <v>6.1818181818181817</v>
      </c>
      <c r="N480" s="61"/>
      <c r="O480" s="68">
        <f t="shared" si="15"/>
        <v>6.1818181818181817</v>
      </c>
    </row>
    <row r="481" spans="1:15">
      <c r="A481" s="6">
        <v>41</v>
      </c>
      <c r="B481" s="28" t="s">
        <v>107</v>
      </c>
      <c r="C481" s="29" t="s">
        <v>108</v>
      </c>
      <c r="D481" s="32">
        <v>37175</v>
      </c>
      <c r="E481" s="31" t="s">
        <v>109</v>
      </c>
      <c r="F481" s="76">
        <v>7</v>
      </c>
      <c r="G481" s="68">
        <v>6</v>
      </c>
      <c r="H481" s="68">
        <v>7</v>
      </c>
      <c r="I481" s="68">
        <v>5</v>
      </c>
      <c r="J481" s="68"/>
      <c r="K481" s="68">
        <v>7</v>
      </c>
      <c r="L481" s="61"/>
      <c r="M481" s="68">
        <f t="shared" si="14"/>
        <v>6.4545454545454541</v>
      </c>
      <c r="N481" s="61"/>
      <c r="O481" s="68">
        <f t="shared" si="15"/>
        <v>6.4545454545454541</v>
      </c>
    </row>
    <row r="482" spans="1:15">
      <c r="A482" s="6">
        <v>42</v>
      </c>
      <c r="B482" s="15" t="s">
        <v>27</v>
      </c>
      <c r="C482" s="16" t="s">
        <v>123</v>
      </c>
      <c r="D482" s="17" t="s">
        <v>124</v>
      </c>
      <c r="E482" s="18" t="s">
        <v>125</v>
      </c>
      <c r="F482" s="70">
        <v>7</v>
      </c>
      <c r="G482" s="68">
        <v>7</v>
      </c>
      <c r="H482" s="68">
        <v>7</v>
      </c>
      <c r="I482" s="68">
        <v>7</v>
      </c>
      <c r="J482" s="68"/>
      <c r="K482" s="68">
        <v>6</v>
      </c>
      <c r="L482" s="61"/>
      <c r="M482" s="68">
        <f t="shared" si="14"/>
        <v>6.7272727272727275</v>
      </c>
      <c r="N482" s="61"/>
      <c r="O482" s="68">
        <f t="shared" si="15"/>
        <v>6.7272727272727275</v>
      </c>
    </row>
    <row r="483" spans="1:15">
      <c r="A483" s="6">
        <v>43</v>
      </c>
      <c r="B483" s="37" t="s">
        <v>110</v>
      </c>
      <c r="C483" s="38" t="s">
        <v>111</v>
      </c>
      <c r="D483" s="51" t="s">
        <v>112</v>
      </c>
      <c r="E483" s="40" t="s">
        <v>28</v>
      </c>
      <c r="F483" s="67">
        <v>7</v>
      </c>
      <c r="G483" s="68">
        <v>5</v>
      </c>
      <c r="H483" s="68">
        <v>5</v>
      </c>
      <c r="I483" s="68">
        <v>6</v>
      </c>
      <c r="J483" s="68"/>
      <c r="K483" s="68">
        <v>6</v>
      </c>
      <c r="L483" s="61"/>
      <c r="M483" s="68">
        <f t="shared" si="14"/>
        <v>5.8181818181818183</v>
      </c>
      <c r="N483" s="61"/>
      <c r="O483" s="68">
        <f t="shared" si="15"/>
        <v>5.8181818181818183</v>
      </c>
    </row>
    <row r="484" spans="1:15">
      <c r="A484" s="6">
        <v>44</v>
      </c>
      <c r="B484" s="15" t="s">
        <v>113</v>
      </c>
      <c r="C484" s="16" t="s">
        <v>114</v>
      </c>
      <c r="D484" s="17" t="s">
        <v>115</v>
      </c>
      <c r="E484" s="18" t="s">
        <v>56</v>
      </c>
      <c r="F484" s="67">
        <v>7</v>
      </c>
      <c r="G484" s="68">
        <v>7</v>
      </c>
      <c r="H484" s="68">
        <v>6</v>
      </c>
      <c r="I484" s="68">
        <v>5</v>
      </c>
      <c r="J484" s="68"/>
      <c r="K484" s="68">
        <v>5</v>
      </c>
      <c r="L484" s="61"/>
      <c r="M484" s="68">
        <f t="shared" si="14"/>
        <v>5.9090909090909092</v>
      </c>
      <c r="N484" s="61"/>
      <c r="O484" s="68">
        <f t="shared" si="15"/>
        <v>5.9090909090909092</v>
      </c>
    </row>
    <row r="485" spans="1:15">
      <c r="A485" s="6">
        <v>45</v>
      </c>
      <c r="B485" s="15" t="s">
        <v>117</v>
      </c>
      <c r="C485" s="16" t="s">
        <v>116</v>
      </c>
      <c r="D485" s="17" t="s">
        <v>118</v>
      </c>
      <c r="E485" s="18" t="s">
        <v>44</v>
      </c>
      <c r="F485" s="72">
        <v>6</v>
      </c>
      <c r="G485" s="68">
        <v>6</v>
      </c>
      <c r="H485" s="68">
        <v>6</v>
      </c>
      <c r="I485" s="68">
        <v>5</v>
      </c>
      <c r="J485" s="68"/>
      <c r="K485" s="68">
        <v>6</v>
      </c>
      <c r="L485" s="61"/>
      <c r="M485" s="68">
        <f t="shared" si="14"/>
        <v>5.8181818181818183</v>
      </c>
      <c r="N485" s="61"/>
      <c r="O485" s="68">
        <f t="shared" si="15"/>
        <v>5.8181818181818183</v>
      </c>
    </row>
    <row r="486" spans="1:15">
      <c r="A486" s="6">
        <v>46</v>
      </c>
      <c r="B486" s="82" t="s">
        <v>167</v>
      </c>
      <c r="C486" s="83" t="s">
        <v>159</v>
      </c>
      <c r="D486" s="61"/>
      <c r="E486" s="18"/>
      <c r="F486" s="67">
        <v>5</v>
      </c>
      <c r="G486" s="68">
        <v>6</v>
      </c>
      <c r="H486" s="68">
        <v>5</v>
      </c>
      <c r="I486" s="68">
        <v>6</v>
      </c>
      <c r="J486" s="68"/>
      <c r="K486" s="68">
        <v>5</v>
      </c>
      <c r="L486" s="61"/>
      <c r="M486" s="68">
        <f t="shared" si="14"/>
        <v>5.3636363636363633</v>
      </c>
      <c r="N486" s="61"/>
      <c r="O486" s="68">
        <f t="shared" si="15"/>
        <v>5.3636363636363633</v>
      </c>
    </row>
    <row r="487" spans="1:15">
      <c r="A487" s="6">
        <v>47</v>
      </c>
      <c r="B487" s="82" t="s">
        <v>160</v>
      </c>
      <c r="C487" s="83" t="s">
        <v>161</v>
      </c>
      <c r="D487" s="61"/>
      <c r="E487" s="61"/>
      <c r="F487" s="68">
        <v>5</v>
      </c>
      <c r="G487" s="68">
        <v>6</v>
      </c>
      <c r="H487" s="68">
        <v>6</v>
      </c>
      <c r="I487" s="68">
        <v>5</v>
      </c>
      <c r="J487" s="68"/>
      <c r="K487" s="68">
        <v>6</v>
      </c>
      <c r="L487" s="61"/>
      <c r="M487" s="68">
        <f t="shared" si="14"/>
        <v>5.6363636363636367</v>
      </c>
      <c r="N487" s="61"/>
      <c r="O487" s="68">
        <f t="shared" si="15"/>
        <v>5.6363636363636367</v>
      </c>
    </row>
    <row r="488" spans="1:15">
      <c r="A488" s="6">
        <v>48</v>
      </c>
      <c r="B488" s="64" t="s">
        <v>53</v>
      </c>
      <c r="C488" s="65" t="s">
        <v>162</v>
      </c>
      <c r="D488" s="54"/>
      <c r="E488" s="62"/>
      <c r="F488" s="81">
        <v>6</v>
      </c>
      <c r="G488" s="81">
        <v>7</v>
      </c>
      <c r="H488" s="81">
        <v>6</v>
      </c>
      <c r="I488" s="81">
        <v>6</v>
      </c>
      <c r="J488" s="81"/>
      <c r="K488" s="81">
        <v>6</v>
      </c>
      <c r="L488" s="62"/>
      <c r="M488" s="68">
        <f t="shared" si="14"/>
        <v>6.1818181818181817</v>
      </c>
      <c r="N488" s="62"/>
      <c r="O488" s="68">
        <f t="shared" si="15"/>
        <v>6.1818181818181817</v>
      </c>
    </row>
    <row r="489" spans="1:15">
      <c r="A489" s="2"/>
      <c r="B489" s="3" t="s">
        <v>235</v>
      </c>
      <c r="C489" s="3" t="s">
        <v>236</v>
      </c>
      <c r="D489" s="332"/>
      <c r="E489" s="156"/>
      <c r="F489" s="154">
        <v>6</v>
      </c>
      <c r="G489" s="154">
        <v>7</v>
      </c>
      <c r="H489" s="154">
        <v>5</v>
      </c>
      <c r="I489" s="154">
        <v>6</v>
      </c>
      <c r="J489" s="154"/>
      <c r="K489" s="154">
        <v>5.5</v>
      </c>
      <c r="L489" s="156"/>
      <c r="M489" s="68">
        <f t="shared" si="14"/>
        <v>5.8636363636363633</v>
      </c>
      <c r="N489" s="156"/>
      <c r="O489" s="68">
        <f t="shared" si="15"/>
        <v>5.8636363636363633</v>
      </c>
    </row>
    <row r="490" spans="1:15">
      <c r="A490" s="95">
        <v>49</v>
      </c>
      <c r="B490" s="95" t="s">
        <v>179</v>
      </c>
      <c r="C490" s="95" t="s">
        <v>180</v>
      </c>
      <c r="F490" s="79">
        <v>5</v>
      </c>
      <c r="G490" s="79">
        <v>6</v>
      </c>
      <c r="M490" s="68">
        <f t="shared" si="14"/>
        <v>2</v>
      </c>
      <c r="O490" s="68" t="s">
        <v>195</v>
      </c>
    </row>
    <row r="491" spans="1:15">
      <c r="B491" s="60" t="s">
        <v>193</v>
      </c>
      <c r="C491" s="60" t="s">
        <v>194</v>
      </c>
      <c r="F491" s="79">
        <v>5</v>
      </c>
      <c r="G491" s="79">
        <v>6</v>
      </c>
      <c r="M491" s="68">
        <f t="shared" si="14"/>
        <v>2</v>
      </c>
      <c r="O491" s="68" t="s">
        <v>195</v>
      </c>
    </row>
    <row r="492" spans="1:15">
      <c r="B492" s="60" t="s">
        <v>269</v>
      </c>
      <c r="C492" s="60" t="s">
        <v>147</v>
      </c>
    </row>
    <row r="493" spans="1:15">
      <c r="B493" s="60" t="s">
        <v>21</v>
      </c>
      <c r="C493" s="60" t="s">
        <v>194</v>
      </c>
    </row>
    <row r="513" spans="1:15" ht="18.75">
      <c r="A513" s="676" t="s">
        <v>126</v>
      </c>
      <c r="B513" s="676"/>
      <c r="C513" s="676"/>
      <c r="D513" s="676"/>
      <c r="E513" s="676"/>
      <c r="F513" s="676"/>
      <c r="G513" s="676"/>
      <c r="H513" s="676"/>
      <c r="I513" s="676"/>
      <c r="J513" s="676"/>
      <c r="K513" s="676"/>
      <c r="L513" s="676"/>
      <c r="M513" s="676"/>
      <c r="N513" s="676"/>
      <c r="O513" s="676"/>
    </row>
    <row r="514" spans="1:15" ht="18.75">
      <c r="A514" s="676" t="s">
        <v>136</v>
      </c>
      <c r="B514" s="676"/>
      <c r="C514" s="676"/>
      <c r="D514" s="676"/>
      <c r="E514" s="676"/>
      <c r="F514" s="676"/>
      <c r="G514" s="676"/>
      <c r="H514" s="676"/>
      <c r="I514" s="676"/>
      <c r="J514" s="676"/>
      <c r="K514" s="676"/>
      <c r="L514" s="676"/>
      <c r="M514" s="676"/>
      <c r="N514" s="676"/>
      <c r="O514" s="676"/>
    </row>
    <row r="515" spans="1:15" ht="18.75">
      <c r="A515" s="676" t="s">
        <v>127</v>
      </c>
      <c r="B515" s="676"/>
      <c r="C515" s="676"/>
      <c r="D515" s="676"/>
      <c r="E515" s="676"/>
      <c r="F515" s="676"/>
      <c r="G515" s="676"/>
      <c r="H515" s="676"/>
      <c r="I515" s="676"/>
      <c r="J515" s="676"/>
      <c r="K515" s="676"/>
      <c r="L515" s="676"/>
      <c r="M515" s="676"/>
      <c r="N515" s="676"/>
      <c r="O515" s="676"/>
    </row>
    <row r="516" spans="1:15" ht="18.75">
      <c r="A516" s="677" t="s">
        <v>197</v>
      </c>
      <c r="B516" s="677"/>
      <c r="C516" s="677"/>
      <c r="D516" s="677"/>
      <c r="E516" s="677"/>
      <c r="F516" s="677"/>
      <c r="G516" s="677"/>
      <c r="H516" s="677"/>
      <c r="I516" s="677"/>
      <c r="J516" s="677"/>
      <c r="K516" s="677"/>
      <c r="L516" s="677"/>
      <c r="M516" s="677"/>
      <c r="N516" s="677"/>
      <c r="O516" s="677"/>
    </row>
    <row r="517" spans="1:15" ht="18.75">
      <c r="A517" s="678" t="s">
        <v>198</v>
      </c>
      <c r="B517" s="678"/>
      <c r="C517" s="678"/>
      <c r="D517" s="678"/>
      <c r="E517" s="678"/>
      <c r="F517" s="678"/>
      <c r="G517" s="678"/>
      <c r="H517" s="678"/>
      <c r="I517" s="678"/>
      <c r="J517" s="678"/>
      <c r="K517" s="678"/>
      <c r="L517" s="678"/>
      <c r="M517" s="678"/>
      <c r="N517" s="678"/>
      <c r="O517" s="678"/>
    </row>
    <row r="518" spans="1:15" ht="15.75">
      <c r="A518" s="679" t="s">
        <v>128</v>
      </c>
      <c r="B518" s="679" t="s">
        <v>129</v>
      </c>
      <c r="C518" s="679"/>
      <c r="D518" s="680" t="s">
        <v>130</v>
      </c>
      <c r="E518" s="680" t="s">
        <v>131</v>
      </c>
      <c r="F518" s="681" t="s">
        <v>132</v>
      </c>
      <c r="G518" s="681"/>
      <c r="H518" s="681"/>
      <c r="I518" s="681"/>
      <c r="J518" s="681"/>
      <c r="K518" s="682" t="s">
        <v>133</v>
      </c>
      <c r="L518" s="680" t="s">
        <v>134</v>
      </c>
      <c r="M518" s="680" t="s">
        <v>135</v>
      </c>
      <c r="N518" s="680"/>
      <c r="O518" s="118" t="s">
        <v>199</v>
      </c>
    </row>
    <row r="519" spans="1:15" ht="15.75">
      <c r="A519" s="679"/>
      <c r="B519" s="679"/>
      <c r="C519" s="679"/>
      <c r="D519" s="680"/>
      <c r="E519" s="680"/>
      <c r="F519" s="681"/>
      <c r="G519" s="681"/>
      <c r="H519" s="681"/>
      <c r="I519" s="681"/>
      <c r="J519" s="681"/>
      <c r="K519" s="682"/>
      <c r="L519" s="680"/>
      <c r="M519" s="117" t="s">
        <v>133</v>
      </c>
      <c r="N519" s="117" t="s">
        <v>134</v>
      </c>
      <c r="O519" s="108">
        <v>2</v>
      </c>
    </row>
    <row r="520" spans="1:15">
      <c r="A520" s="6">
        <v>1</v>
      </c>
      <c r="B520" s="11" t="s">
        <v>0</v>
      </c>
      <c r="C520" s="12" t="s">
        <v>1</v>
      </c>
      <c r="D520" s="13" t="s">
        <v>2</v>
      </c>
      <c r="E520" s="14" t="s">
        <v>3</v>
      </c>
      <c r="F520" s="67">
        <v>6</v>
      </c>
      <c r="G520" s="68">
        <v>6</v>
      </c>
      <c r="H520" s="68"/>
      <c r="I520" s="68"/>
      <c r="J520" s="68"/>
      <c r="K520" s="68">
        <v>7</v>
      </c>
      <c r="L520" s="61"/>
      <c r="M520" s="68">
        <f>(SUM(F520:G520)*2+K520*3)/7</f>
        <v>6.4285714285714288</v>
      </c>
      <c r="N520" s="61"/>
      <c r="O520" s="68">
        <f>MAX(M520,N520)</f>
        <v>6.4285714285714288</v>
      </c>
    </row>
    <row r="521" spans="1:15">
      <c r="A521" s="6">
        <v>2</v>
      </c>
      <c r="B521" s="15" t="s">
        <v>4</v>
      </c>
      <c r="C521" s="16" t="s">
        <v>5</v>
      </c>
      <c r="D521" s="17" t="s">
        <v>137</v>
      </c>
      <c r="E521" s="18" t="s">
        <v>138</v>
      </c>
      <c r="F521" s="69">
        <v>6</v>
      </c>
      <c r="G521" s="68">
        <v>6</v>
      </c>
      <c r="H521" s="68"/>
      <c r="I521" s="68"/>
      <c r="J521" s="68"/>
      <c r="K521" s="68"/>
      <c r="L521" s="61">
        <v>6</v>
      </c>
      <c r="M521" s="68"/>
      <c r="N521" s="61">
        <f>(SUM(F521:G521)*2+L521*3)/7</f>
        <v>6</v>
      </c>
      <c r="O521" s="68">
        <f>MAX(M521,N521)</f>
        <v>6</v>
      </c>
    </row>
    <row r="522" spans="1:15">
      <c r="A522" s="6">
        <v>3</v>
      </c>
      <c r="B522" s="15" t="s">
        <v>6</v>
      </c>
      <c r="C522" s="16" t="s">
        <v>7</v>
      </c>
      <c r="D522" s="17" t="s">
        <v>8</v>
      </c>
      <c r="E522" s="18" t="s">
        <v>9</v>
      </c>
      <c r="F522" s="69">
        <v>6</v>
      </c>
      <c r="G522" s="68">
        <v>6</v>
      </c>
      <c r="H522" s="68"/>
      <c r="I522" s="68"/>
      <c r="J522" s="68"/>
      <c r="K522" s="68"/>
      <c r="L522" s="61">
        <v>6</v>
      </c>
      <c r="M522" s="68"/>
      <c r="N522" s="61">
        <f>(SUM(F522:G522)*2+L522*3)/7</f>
        <v>6</v>
      </c>
      <c r="O522" s="68">
        <f>MAX(M522,N522)</f>
        <v>6</v>
      </c>
    </row>
    <row r="523" spans="1:15">
      <c r="A523" s="6">
        <v>4</v>
      </c>
      <c r="B523" s="15" t="s">
        <v>10</v>
      </c>
      <c r="C523" s="16" t="s">
        <v>11</v>
      </c>
      <c r="D523" s="19">
        <v>37142</v>
      </c>
      <c r="E523" s="18" t="s">
        <v>12</v>
      </c>
      <c r="F523" s="69">
        <v>6</v>
      </c>
      <c r="G523" s="68">
        <v>6</v>
      </c>
      <c r="H523" s="68"/>
      <c r="I523" s="68"/>
      <c r="J523" s="68"/>
      <c r="K523" s="68">
        <v>7</v>
      </c>
      <c r="L523" s="61"/>
      <c r="M523" s="68">
        <f t="shared" ref="M523:M568" si="16">(SUM(F523:G523)*2+K523*3)/7</f>
        <v>6.4285714285714288</v>
      </c>
      <c r="N523" s="61"/>
      <c r="O523" s="68">
        <f t="shared" ref="O523:O570" si="17">MAX(M523,N523)</f>
        <v>6.4285714285714288</v>
      </c>
    </row>
    <row r="524" spans="1:15">
      <c r="A524" s="6">
        <v>5</v>
      </c>
      <c r="B524" s="15" t="s">
        <v>13</v>
      </c>
      <c r="C524" s="16" t="s">
        <v>14</v>
      </c>
      <c r="D524" s="17" t="s">
        <v>15</v>
      </c>
      <c r="E524" s="18" t="s">
        <v>16</v>
      </c>
      <c r="F524" s="70">
        <v>6</v>
      </c>
      <c r="G524" s="68">
        <v>7</v>
      </c>
      <c r="H524" s="68"/>
      <c r="I524" s="68"/>
      <c r="J524" s="68"/>
      <c r="K524" s="68">
        <v>6</v>
      </c>
      <c r="L524" s="61"/>
      <c r="M524" s="68">
        <f t="shared" si="16"/>
        <v>6.2857142857142856</v>
      </c>
      <c r="N524" s="61"/>
      <c r="O524" s="68">
        <f t="shared" si="17"/>
        <v>6.2857142857142856</v>
      </c>
    </row>
    <row r="525" spans="1:15">
      <c r="A525" s="6">
        <v>6</v>
      </c>
      <c r="B525" s="20" t="s">
        <v>17</v>
      </c>
      <c r="C525" s="21" t="s">
        <v>18</v>
      </c>
      <c r="D525" s="22" t="s">
        <v>19</v>
      </c>
      <c r="E525" s="23" t="s">
        <v>20</v>
      </c>
      <c r="F525" s="67">
        <v>6</v>
      </c>
      <c r="G525" s="68">
        <v>6</v>
      </c>
      <c r="H525" s="68"/>
      <c r="I525" s="68"/>
      <c r="J525" s="68"/>
      <c r="K525" s="68"/>
      <c r="L525" s="61">
        <v>6</v>
      </c>
      <c r="M525" s="68">
        <f t="shared" si="16"/>
        <v>3.4285714285714284</v>
      </c>
      <c r="N525" s="61">
        <f>(SUM(F525:G525)*2+L525*3)/7</f>
        <v>6</v>
      </c>
      <c r="O525" s="68">
        <f t="shared" si="17"/>
        <v>6</v>
      </c>
    </row>
    <row r="526" spans="1:15">
      <c r="A526" s="6">
        <v>7</v>
      </c>
      <c r="B526" s="15" t="s">
        <v>23</v>
      </c>
      <c r="C526" s="16" t="s">
        <v>24</v>
      </c>
      <c r="D526" s="19">
        <v>36929</v>
      </c>
      <c r="E526" s="18" t="s">
        <v>25</v>
      </c>
      <c r="F526" s="67">
        <v>6</v>
      </c>
      <c r="G526" s="68">
        <v>5</v>
      </c>
      <c r="H526" s="68"/>
      <c r="I526" s="68"/>
      <c r="J526" s="68"/>
      <c r="K526" s="68"/>
      <c r="L526" s="61">
        <v>6</v>
      </c>
      <c r="M526" s="68">
        <f t="shared" si="16"/>
        <v>3.1428571428571428</v>
      </c>
      <c r="N526" s="61">
        <f>(SUM(F526:G526)*2+L526*3)/7</f>
        <v>5.7142857142857144</v>
      </c>
      <c r="O526" s="68">
        <f t="shared" si="17"/>
        <v>5.7142857142857144</v>
      </c>
    </row>
    <row r="527" spans="1:15">
      <c r="A527" s="6">
        <v>8</v>
      </c>
      <c r="B527" s="15" t="s">
        <v>139</v>
      </c>
      <c r="C527" s="16" t="s">
        <v>140</v>
      </c>
      <c r="D527" s="17" t="s">
        <v>141</v>
      </c>
      <c r="E527" s="18" t="s">
        <v>142</v>
      </c>
      <c r="F527" s="67">
        <v>7</v>
      </c>
      <c r="G527" s="68">
        <v>7</v>
      </c>
      <c r="H527" s="68"/>
      <c r="I527" s="68"/>
      <c r="J527" s="68"/>
      <c r="K527" s="68">
        <v>7</v>
      </c>
      <c r="L527" s="61"/>
      <c r="M527" s="68">
        <f t="shared" si="16"/>
        <v>7</v>
      </c>
      <c r="N527" s="61"/>
      <c r="O527" s="68">
        <f t="shared" si="17"/>
        <v>7</v>
      </c>
    </row>
    <row r="528" spans="1:15">
      <c r="A528" s="6">
        <v>9</v>
      </c>
      <c r="B528" s="15" t="s">
        <v>143</v>
      </c>
      <c r="C528" s="16" t="s">
        <v>144</v>
      </c>
      <c r="D528" s="17" t="s">
        <v>145</v>
      </c>
      <c r="E528" s="18" t="s">
        <v>26</v>
      </c>
      <c r="F528" s="67">
        <v>6</v>
      </c>
      <c r="G528" s="68">
        <v>7</v>
      </c>
      <c r="H528" s="68"/>
      <c r="I528" s="68"/>
      <c r="J528" s="68"/>
      <c r="K528" s="68">
        <v>6</v>
      </c>
      <c r="L528" s="61"/>
      <c r="M528" s="68">
        <f t="shared" si="16"/>
        <v>6.2857142857142856</v>
      </c>
      <c r="N528" s="61"/>
      <c r="O528" s="68">
        <f t="shared" si="17"/>
        <v>6.2857142857142856</v>
      </c>
    </row>
    <row r="529" spans="1:15">
      <c r="A529" s="6">
        <v>10</v>
      </c>
      <c r="B529" s="24" t="s">
        <v>29</v>
      </c>
      <c r="C529" s="25" t="s">
        <v>30</v>
      </c>
      <c r="D529" s="26">
        <v>37231</v>
      </c>
      <c r="E529" s="27" t="s">
        <v>31</v>
      </c>
      <c r="F529" s="67">
        <v>6</v>
      </c>
      <c r="G529" s="68">
        <v>7</v>
      </c>
      <c r="H529" s="68"/>
      <c r="I529" s="68"/>
      <c r="J529" s="68"/>
      <c r="K529" s="68">
        <v>5</v>
      </c>
      <c r="L529" s="61"/>
      <c r="M529" s="68">
        <f t="shared" si="16"/>
        <v>5.8571428571428568</v>
      </c>
      <c r="N529" s="61"/>
      <c r="O529" s="68">
        <f t="shared" si="17"/>
        <v>5.8571428571428568</v>
      </c>
    </row>
    <row r="530" spans="1:15">
      <c r="A530" s="6">
        <v>11</v>
      </c>
      <c r="B530" s="28" t="s">
        <v>32</v>
      </c>
      <c r="C530" s="29" t="s">
        <v>33</v>
      </c>
      <c r="D530" s="30" t="s">
        <v>34</v>
      </c>
      <c r="E530" s="31" t="s">
        <v>35</v>
      </c>
      <c r="F530" s="71">
        <v>6</v>
      </c>
      <c r="G530" s="68">
        <v>6</v>
      </c>
      <c r="H530" s="68"/>
      <c r="I530" s="68"/>
      <c r="J530" s="68"/>
      <c r="K530" s="68">
        <v>6</v>
      </c>
      <c r="L530" s="61"/>
      <c r="M530" s="68">
        <f t="shared" si="16"/>
        <v>6</v>
      </c>
      <c r="N530" s="61"/>
      <c r="O530" s="68">
        <f t="shared" si="17"/>
        <v>6</v>
      </c>
    </row>
    <row r="531" spans="1:15">
      <c r="A531" s="6">
        <v>12</v>
      </c>
      <c r="B531" s="7" t="s">
        <v>36</v>
      </c>
      <c r="C531" s="8" t="s">
        <v>37</v>
      </c>
      <c r="D531" s="9">
        <v>37205</v>
      </c>
      <c r="E531" s="10" t="s">
        <v>38</v>
      </c>
      <c r="F531" s="92"/>
      <c r="G531" s="93"/>
      <c r="H531" s="93"/>
      <c r="I531" s="93"/>
      <c r="J531" s="93"/>
      <c r="K531" s="93"/>
      <c r="L531" s="94"/>
      <c r="M531" s="68">
        <f t="shared" si="16"/>
        <v>0</v>
      </c>
      <c r="N531" s="94"/>
      <c r="O531" s="68" t="s">
        <v>163</v>
      </c>
    </row>
    <row r="532" spans="1:15">
      <c r="A532" s="6">
        <v>13</v>
      </c>
      <c r="B532" s="15" t="s">
        <v>146</v>
      </c>
      <c r="C532" s="16" t="s">
        <v>147</v>
      </c>
      <c r="D532" s="17" t="s">
        <v>148</v>
      </c>
      <c r="E532" s="18" t="s">
        <v>56</v>
      </c>
      <c r="F532" s="72">
        <v>5</v>
      </c>
      <c r="G532" s="68">
        <v>6</v>
      </c>
      <c r="H532" s="68"/>
      <c r="I532" s="68"/>
      <c r="J532" s="68"/>
      <c r="K532" s="68">
        <v>7</v>
      </c>
      <c r="L532" s="61"/>
      <c r="M532" s="68">
        <f t="shared" si="16"/>
        <v>6.1428571428571432</v>
      </c>
      <c r="N532" s="61"/>
      <c r="O532" s="68">
        <f t="shared" si="17"/>
        <v>6.1428571428571432</v>
      </c>
    </row>
    <row r="533" spans="1:15">
      <c r="A533" s="6">
        <v>14</v>
      </c>
      <c r="B533" s="15" t="s">
        <v>13</v>
      </c>
      <c r="C533" s="16" t="s">
        <v>40</v>
      </c>
      <c r="D533" s="17" t="s">
        <v>41</v>
      </c>
      <c r="E533" s="18" t="s">
        <v>149</v>
      </c>
      <c r="F533" s="67">
        <v>6</v>
      </c>
      <c r="G533" s="68">
        <v>6</v>
      </c>
      <c r="H533" s="68"/>
      <c r="I533" s="68"/>
      <c r="J533" s="68"/>
      <c r="K533" s="68">
        <v>7</v>
      </c>
      <c r="L533" s="61"/>
      <c r="M533" s="68">
        <f t="shared" si="16"/>
        <v>6.4285714285714288</v>
      </c>
      <c r="N533" s="61"/>
      <c r="O533" s="68">
        <f t="shared" si="17"/>
        <v>6.4285714285714288</v>
      </c>
    </row>
    <row r="534" spans="1:15">
      <c r="A534" s="6">
        <v>15</v>
      </c>
      <c r="B534" s="15" t="s">
        <v>42</v>
      </c>
      <c r="C534" s="16" t="s">
        <v>40</v>
      </c>
      <c r="D534" s="17" t="s">
        <v>43</v>
      </c>
      <c r="E534" s="18" t="s">
        <v>22</v>
      </c>
      <c r="F534" s="67">
        <v>6</v>
      </c>
      <c r="G534" s="68">
        <v>7</v>
      </c>
      <c r="H534" s="68"/>
      <c r="I534" s="68"/>
      <c r="J534" s="68"/>
      <c r="K534" s="68">
        <v>5</v>
      </c>
      <c r="L534" s="61"/>
      <c r="M534" s="68">
        <f t="shared" si="16"/>
        <v>5.8571428571428568</v>
      </c>
      <c r="N534" s="61"/>
      <c r="O534" s="68">
        <f t="shared" si="17"/>
        <v>5.8571428571428568</v>
      </c>
    </row>
    <row r="535" spans="1:15">
      <c r="A535" s="6">
        <v>16</v>
      </c>
      <c r="B535" s="7" t="s">
        <v>45</v>
      </c>
      <c r="C535" s="8" t="s">
        <v>46</v>
      </c>
      <c r="D535" s="9" t="s">
        <v>47</v>
      </c>
      <c r="E535" s="10" t="s">
        <v>48</v>
      </c>
      <c r="H535" s="93"/>
      <c r="I535" s="93"/>
      <c r="J535" s="93"/>
      <c r="K535" s="93"/>
      <c r="L535" s="94"/>
      <c r="M535" s="68">
        <f t="shared" si="16"/>
        <v>0</v>
      </c>
      <c r="N535" s="94"/>
      <c r="O535" s="68" t="s">
        <v>163</v>
      </c>
    </row>
    <row r="536" spans="1:15">
      <c r="A536" s="6">
        <v>17</v>
      </c>
      <c r="B536" s="15" t="s">
        <v>36</v>
      </c>
      <c r="C536" s="16" t="s">
        <v>46</v>
      </c>
      <c r="D536" s="17" t="s">
        <v>49</v>
      </c>
      <c r="E536" s="18" t="s">
        <v>44</v>
      </c>
      <c r="F536" s="100">
        <v>6</v>
      </c>
      <c r="G536" s="93">
        <v>6</v>
      </c>
      <c r="H536" s="68"/>
      <c r="I536" s="68"/>
      <c r="J536" s="68"/>
      <c r="K536" s="68"/>
      <c r="L536" s="61">
        <v>6</v>
      </c>
      <c r="M536" s="68">
        <f t="shared" si="16"/>
        <v>3.4285714285714284</v>
      </c>
      <c r="N536" s="61">
        <f>(SUM(F536:G536)*2+L536*3)/7</f>
        <v>6</v>
      </c>
      <c r="O536" s="68">
        <f t="shared" si="17"/>
        <v>6</v>
      </c>
    </row>
    <row r="537" spans="1:15">
      <c r="A537" s="6">
        <v>18</v>
      </c>
      <c r="B537" s="15" t="s">
        <v>50</v>
      </c>
      <c r="C537" s="16" t="s">
        <v>46</v>
      </c>
      <c r="D537" s="19">
        <v>36739</v>
      </c>
      <c r="E537" s="18" t="s">
        <v>51</v>
      </c>
      <c r="F537" s="72">
        <v>5</v>
      </c>
      <c r="G537" s="68">
        <v>5</v>
      </c>
      <c r="H537" s="68"/>
      <c r="I537" s="68"/>
      <c r="J537" s="68"/>
      <c r="K537" s="68">
        <v>5</v>
      </c>
      <c r="L537" s="61"/>
      <c r="M537" s="68">
        <f t="shared" si="16"/>
        <v>5</v>
      </c>
      <c r="N537" s="61"/>
      <c r="O537" s="68">
        <f t="shared" si="17"/>
        <v>5</v>
      </c>
    </row>
    <row r="538" spans="1:15">
      <c r="A538" s="6">
        <v>19</v>
      </c>
      <c r="B538" s="15" t="s">
        <v>53</v>
      </c>
      <c r="C538" s="16" t="s">
        <v>54</v>
      </c>
      <c r="D538" s="17" t="s">
        <v>55</v>
      </c>
      <c r="E538" s="18" t="s">
        <v>56</v>
      </c>
      <c r="F538" s="67">
        <v>7</v>
      </c>
      <c r="G538" s="68">
        <v>7</v>
      </c>
      <c r="H538" s="68"/>
      <c r="I538" s="68"/>
      <c r="J538" s="68"/>
      <c r="K538" s="68">
        <v>7</v>
      </c>
      <c r="L538" s="61"/>
      <c r="M538" s="68">
        <f t="shared" si="16"/>
        <v>7</v>
      </c>
      <c r="N538" s="61"/>
      <c r="O538" s="68">
        <f t="shared" si="17"/>
        <v>7</v>
      </c>
    </row>
    <row r="539" spans="1:15">
      <c r="A539" s="6">
        <v>20</v>
      </c>
      <c r="B539" s="96" t="s">
        <v>57</v>
      </c>
      <c r="C539" s="97" t="s">
        <v>58</v>
      </c>
      <c r="D539" s="98" t="s">
        <v>59</v>
      </c>
      <c r="E539" s="99" t="s">
        <v>60</v>
      </c>
      <c r="F539" s="100"/>
      <c r="G539" s="93"/>
      <c r="H539" s="93"/>
      <c r="I539" s="93"/>
      <c r="J539" s="93"/>
      <c r="K539" s="93"/>
      <c r="L539" s="94"/>
      <c r="M539" s="68">
        <f t="shared" si="16"/>
        <v>0</v>
      </c>
      <c r="N539" s="94"/>
      <c r="O539" s="68" t="s">
        <v>163</v>
      </c>
    </row>
    <row r="540" spans="1:15">
      <c r="A540" s="6">
        <v>21</v>
      </c>
      <c r="B540" s="15" t="s">
        <v>17</v>
      </c>
      <c r="C540" s="16" t="s">
        <v>61</v>
      </c>
      <c r="D540" s="17" t="s">
        <v>62</v>
      </c>
      <c r="E540" s="18" t="s">
        <v>63</v>
      </c>
      <c r="F540" s="67">
        <v>7</v>
      </c>
      <c r="G540" s="68">
        <v>6</v>
      </c>
      <c r="H540" s="68"/>
      <c r="I540" s="68"/>
      <c r="J540" s="68"/>
      <c r="K540" s="68">
        <v>7</v>
      </c>
      <c r="L540" s="61"/>
      <c r="M540" s="68">
        <f t="shared" si="16"/>
        <v>6.7142857142857144</v>
      </c>
      <c r="N540" s="61"/>
      <c r="O540" s="68">
        <f t="shared" si="17"/>
        <v>6.7142857142857144</v>
      </c>
    </row>
    <row r="541" spans="1:15">
      <c r="A541" s="6">
        <v>22</v>
      </c>
      <c r="B541" s="33" t="s">
        <v>64</v>
      </c>
      <c r="C541" s="34" t="s">
        <v>65</v>
      </c>
      <c r="D541" s="35">
        <v>36923</v>
      </c>
      <c r="E541" s="36" t="s">
        <v>66</v>
      </c>
      <c r="F541" s="67">
        <v>7</v>
      </c>
      <c r="G541" s="68">
        <v>6</v>
      </c>
      <c r="H541" s="68"/>
      <c r="I541" s="68"/>
      <c r="J541" s="68"/>
      <c r="K541" s="68">
        <v>5</v>
      </c>
      <c r="L541" s="61"/>
      <c r="M541" s="68">
        <f t="shared" si="16"/>
        <v>5.8571428571428568</v>
      </c>
      <c r="N541" s="61"/>
      <c r="O541" s="68">
        <f t="shared" si="17"/>
        <v>5.8571428571428568</v>
      </c>
    </row>
    <row r="542" spans="1:15">
      <c r="A542" s="6">
        <v>23</v>
      </c>
      <c r="B542" s="15" t="s">
        <v>21</v>
      </c>
      <c r="C542" s="16" t="s">
        <v>67</v>
      </c>
      <c r="D542" s="17" t="s">
        <v>68</v>
      </c>
      <c r="E542" s="18" t="s">
        <v>69</v>
      </c>
      <c r="F542" s="67">
        <v>6</v>
      </c>
      <c r="G542" s="68">
        <v>6</v>
      </c>
      <c r="H542" s="68"/>
      <c r="I542" s="68"/>
      <c r="J542" s="68"/>
      <c r="K542" s="68"/>
      <c r="L542" s="61">
        <v>6</v>
      </c>
      <c r="M542" s="68">
        <f t="shared" si="16"/>
        <v>3.4285714285714284</v>
      </c>
      <c r="N542" s="61">
        <f>(SUM(F542:G542)*2+L542*3)/7</f>
        <v>6</v>
      </c>
      <c r="O542" s="68">
        <f t="shared" si="17"/>
        <v>6</v>
      </c>
    </row>
    <row r="543" spans="1:15">
      <c r="A543" s="6">
        <v>24</v>
      </c>
      <c r="B543" s="15" t="s">
        <v>150</v>
      </c>
      <c r="C543" s="16" t="s">
        <v>67</v>
      </c>
      <c r="D543" s="17" t="s">
        <v>151</v>
      </c>
      <c r="E543" s="18" t="s">
        <v>39</v>
      </c>
      <c r="F543" s="67">
        <v>7</v>
      </c>
      <c r="G543" s="68">
        <v>5</v>
      </c>
      <c r="H543" s="68"/>
      <c r="I543" s="68"/>
      <c r="J543" s="68"/>
      <c r="K543" s="68"/>
      <c r="L543" s="61">
        <v>6</v>
      </c>
      <c r="M543" s="68">
        <f t="shared" si="16"/>
        <v>3.4285714285714284</v>
      </c>
      <c r="N543" s="61">
        <f>(SUM(F543:G543)*2+L543*3)/7</f>
        <v>6</v>
      </c>
      <c r="O543" s="68">
        <f t="shared" si="17"/>
        <v>6</v>
      </c>
    </row>
    <row r="544" spans="1:15">
      <c r="A544" s="6">
        <v>25</v>
      </c>
      <c r="B544" s="37" t="s">
        <v>70</v>
      </c>
      <c r="C544" s="38" t="s">
        <v>71</v>
      </c>
      <c r="D544" s="39">
        <v>37014</v>
      </c>
      <c r="E544" s="40" t="s">
        <v>72</v>
      </c>
      <c r="F544" s="67">
        <v>8</v>
      </c>
      <c r="G544" s="68">
        <v>8</v>
      </c>
      <c r="H544" s="68"/>
      <c r="I544" s="68"/>
      <c r="J544" s="68"/>
      <c r="K544" s="68">
        <v>8</v>
      </c>
      <c r="L544" s="61"/>
      <c r="M544" s="68">
        <f t="shared" si="16"/>
        <v>8</v>
      </c>
      <c r="N544" s="61"/>
      <c r="O544" s="68">
        <f t="shared" si="17"/>
        <v>8</v>
      </c>
    </row>
    <row r="545" spans="1:15">
      <c r="A545" s="6">
        <v>26</v>
      </c>
      <c r="B545" s="15" t="s">
        <v>17</v>
      </c>
      <c r="C545" s="16" t="s">
        <v>73</v>
      </c>
      <c r="D545" s="17" t="s">
        <v>74</v>
      </c>
      <c r="E545" s="18" t="s">
        <v>56</v>
      </c>
      <c r="F545" s="73">
        <v>6</v>
      </c>
      <c r="G545" s="68">
        <v>5</v>
      </c>
      <c r="H545" s="68"/>
      <c r="I545" s="68"/>
      <c r="J545" s="68"/>
      <c r="K545" s="68">
        <v>6</v>
      </c>
      <c r="L545" s="61"/>
      <c r="M545" s="68">
        <f t="shared" si="16"/>
        <v>5.7142857142857144</v>
      </c>
      <c r="N545" s="61"/>
      <c r="O545" s="68">
        <f t="shared" si="17"/>
        <v>5.7142857142857144</v>
      </c>
    </row>
    <row r="546" spans="1:15">
      <c r="A546" s="6">
        <v>27</v>
      </c>
      <c r="B546" s="15" t="s">
        <v>17</v>
      </c>
      <c r="C546" s="16" t="s">
        <v>73</v>
      </c>
      <c r="D546" s="17" t="s">
        <v>75</v>
      </c>
      <c r="E546" s="18" t="s">
        <v>52</v>
      </c>
      <c r="F546" s="71">
        <v>5</v>
      </c>
      <c r="G546" s="68">
        <v>6</v>
      </c>
      <c r="H546" s="68"/>
      <c r="I546" s="68"/>
      <c r="J546" s="68"/>
      <c r="K546" s="68">
        <v>5</v>
      </c>
      <c r="L546" s="61"/>
      <c r="M546" s="68">
        <f t="shared" si="16"/>
        <v>5.2857142857142856</v>
      </c>
      <c r="N546" s="61"/>
      <c r="O546" s="68">
        <f t="shared" si="17"/>
        <v>5.2857142857142856</v>
      </c>
    </row>
    <row r="547" spans="1:15">
      <c r="A547" s="6">
        <v>28</v>
      </c>
      <c r="B547" s="15" t="s">
        <v>76</v>
      </c>
      <c r="C547" s="16" t="s">
        <v>77</v>
      </c>
      <c r="D547" s="17" t="s">
        <v>78</v>
      </c>
      <c r="E547" s="18" t="s">
        <v>63</v>
      </c>
      <c r="F547" s="67">
        <v>6</v>
      </c>
      <c r="G547" s="68">
        <v>6</v>
      </c>
      <c r="H547" s="68"/>
      <c r="I547" s="68"/>
      <c r="J547" s="68"/>
      <c r="K547" s="68">
        <v>7</v>
      </c>
      <c r="L547" s="61"/>
      <c r="M547" s="68">
        <f t="shared" si="16"/>
        <v>6.4285714285714288</v>
      </c>
      <c r="N547" s="61"/>
      <c r="O547" s="68">
        <f t="shared" si="17"/>
        <v>6.4285714285714288</v>
      </c>
    </row>
    <row r="548" spans="1:15">
      <c r="A548" s="6">
        <v>29</v>
      </c>
      <c r="B548" s="15" t="s">
        <v>119</v>
      </c>
      <c r="C548" s="16" t="s">
        <v>120</v>
      </c>
      <c r="D548" s="17" t="s">
        <v>121</v>
      </c>
      <c r="E548" s="18" t="s">
        <v>122</v>
      </c>
      <c r="F548" s="67">
        <v>6</v>
      </c>
      <c r="G548" s="68">
        <v>5</v>
      </c>
      <c r="H548" s="68"/>
      <c r="I548" s="68"/>
      <c r="J548" s="68"/>
      <c r="K548" s="68"/>
      <c r="L548" s="61"/>
      <c r="M548" s="68">
        <f t="shared" si="16"/>
        <v>3.1428571428571428</v>
      </c>
      <c r="N548" s="61"/>
      <c r="O548" s="68" t="s">
        <v>168</v>
      </c>
    </row>
    <row r="549" spans="1:15">
      <c r="A549" s="6">
        <v>30</v>
      </c>
      <c r="B549" s="41" t="s">
        <v>79</v>
      </c>
      <c r="C549" s="42" t="s">
        <v>80</v>
      </c>
      <c r="D549" s="43" t="s">
        <v>81</v>
      </c>
      <c r="E549" s="44" t="s">
        <v>82</v>
      </c>
      <c r="F549" s="67">
        <v>7</v>
      </c>
      <c r="G549" s="68">
        <v>5</v>
      </c>
      <c r="H549" s="68"/>
      <c r="I549" s="68"/>
      <c r="J549" s="68"/>
      <c r="K549" s="68"/>
      <c r="L549" s="61">
        <v>7</v>
      </c>
      <c r="M549" s="68">
        <f t="shared" si="16"/>
        <v>3.4285714285714284</v>
      </c>
      <c r="N549" s="61">
        <f>(SUM(F549:G549)*2+L549*3)/7</f>
        <v>6.4285714285714288</v>
      </c>
      <c r="O549" s="68">
        <f t="shared" si="17"/>
        <v>6.4285714285714288</v>
      </c>
    </row>
    <row r="550" spans="1:15">
      <c r="A550" s="6">
        <v>31</v>
      </c>
      <c r="B550" s="20" t="s">
        <v>83</v>
      </c>
      <c r="C550" s="21" t="s">
        <v>80</v>
      </c>
      <c r="D550" s="22" t="s">
        <v>84</v>
      </c>
      <c r="E550" s="23" t="s">
        <v>85</v>
      </c>
      <c r="F550" s="67">
        <v>6</v>
      </c>
      <c r="G550" s="68">
        <v>5</v>
      </c>
      <c r="H550" s="68"/>
      <c r="I550" s="68"/>
      <c r="J550" s="68"/>
      <c r="K550" s="68"/>
      <c r="L550" s="61">
        <v>6</v>
      </c>
      <c r="M550" s="68">
        <f t="shared" si="16"/>
        <v>3.1428571428571428</v>
      </c>
      <c r="N550" s="61">
        <f>(SUM(F550:G550)*2+L550*3)/7</f>
        <v>5.7142857142857144</v>
      </c>
      <c r="O550" s="68">
        <f t="shared" si="17"/>
        <v>5.7142857142857144</v>
      </c>
    </row>
    <row r="551" spans="1:15">
      <c r="A551" s="6">
        <v>32</v>
      </c>
      <c r="B551" s="41" t="s">
        <v>4</v>
      </c>
      <c r="C551" s="42" t="s">
        <v>86</v>
      </c>
      <c r="D551" s="45">
        <v>37231</v>
      </c>
      <c r="E551" s="44" t="s">
        <v>87</v>
      </c>
      <c r="F551" s="69">
        <v>7</v>
      </c>
      <c r="G551" s="68">
        <v>6</v>
      </c>
      <c r="H551" s="68"/>
      <c r="I551" s="68"/>
      <c r="J551" s="68"/>
      <c r="K551" s="68"/>
      <c r="L551" s="61">
        <v>6</v>
      </c>
      <c r="M551" s="68">
        <f t="shared" si="16"/>
        <v>3.7142857142857144</v>
      </c>
      <c r="N551" s="61">
        <f>(SUM(F551:G551)*2+L551*3)/7</f>
        <v>6.2857142857142856</v>
      </c>
      <c r="O551" s="68">
        <f t="shared" si="17"/>
        <v>6.2857142857142856</v>
      </c>
    </row>
    <row r="552" spans="1:15">
      <c r="A552" s="6">
        <v>33</v>
      </c>
      <c r="B552" s="15" t="s">
        <v>36</v>
      </c>
      <c r="C552" s="16" t="s">
        <v>88</v>
      </c>
      <c r="D552" s="17" t="s">
        <v>89</v>
      </c>
      <c r="E552" s="18" t="s">
        <v>22</v>
      </c>
      <c r="F552" s="67">
        <v>6</v>
      </c>
      <c r="G552" s="68">
        <v>6</v>
      </c>
      <c r="H552" s="68"/>
      <c r="I552" s="68"/>
      <c r="J552" s="68"/>
      <c r="K552" s="68"/>
      <c r="L552" s="61">
        <v>6</v>
      </c>
      <c r="M552" s="68">
        <f t="shared" si="16"/>
        <v>3.4285714285714284</v>
      </c>
      <c r="N552" s="61">
        <f>(SUM(F552:G552)*2+L552*3)/7</f>
        <v>6</v>
      </c>
      <c r="O552" s="68">
        <f t="shared" si="17"/>
        <v>6</v>
      </c>
    </row>
    <row r="553" spans="1:15">
      <c r="A553" s="6">
        <v>34</v>
      </c>
      <c r="B553" s="15" t="s">
        <v>94</v>
      </c>
      <c r="C553" s="16" t="s">
        <v>152</v>
      </c>
      <c r="D553" s="17" t="s">
        <v>95</v>
      </c>
      <c r="E553" s="18" t="s">
        <v>44</v>
      </c>
      <c r="F553" s="74">
        <v>5</v>
      </c>
      <c r="G553" s="68">
        <v>5</v>
      </c>
      <c r="H553" s="68"/>
      <c r="I553" s="68"/>
      <c r="J553" s="68"/>
      <c r="K553" s="68"/>
      <c r="L553" s="61"/>
      <c r="M553" s="68">
        <f t="shared" si="16"/>
        <v>2.8571428571428572</v>
      </c>
      <c r="N553" s="61"/>
      <c r="O553" s="68" t="s">
        <v>168</v>
      </c>
    </row>
    <row r="554" spans="1:15">
      <c r="A554" s="6">
        <v>35</v>
      </c>
      <c r="B554" s="101" t="s">
        <v>91</v>
      </c>
      <c r="C554" s="102" t="s">
        <v>90</v>
      </c>
      <c r="D554" s="103" t="s">
        <v>92</v>
      </c>
      <c r="E554" s="104" t="s">
        <v>93</v>
      </c>
      <c r="F554" s="92"/>
      <c r="G554" s="93"/>
      <c r="H554" s="93"/>
      <c r="I554" s="93"/>
      <c r="J554" s="93"/>
      <c r="K554" s="93"/>
      <c r="L554" s="94"/>
      <c r="M554" s="68">
        <f t="shared" si="16"/>
        <v>0</v>
      </c>
      <c r="N554" s="94"/>
      <c r="O554" s="68" t="s">
        <v>163</v>
      </c>
    </row>
    <row r="555" spans="1:15">
      <c r="A555" s="6">
        <v>36</v>
      </c>
      <c r="B555" s="46" t="s">
        <v>96</v>
      </c>
      <c r="C555" s="47" t="s">
        <v>97</v>
      </c>
      <c r="D555" s="48" t="s">
        <v>98</v>
      </c>
      <c r="E555" s="49" t="s">
        <v>99</v>
      </c>
      <c r="F555" s="75">
        <v>7</v>
      </c>
      <c r="G555" s="68">
        <v>5</v>
      </c>
      <c r="H555" s="68"/>
      <c r="I555" s="68"/>
      <c r="J555" s="68"/>
      <c r="K555" s="68"/>
      <c r="L555" s="61">
        <v>6</v>
      </c>
      <c r="M555" s="68">
        <f t="shared" si="16"/>
        <v>3.4285714285714284</v>
      </c>
      <c r="N555" s="61">
        <f>(SUM(F555:G555)*2+L555*3)/7</f>
        <v>6</v>
      </c>
      <c r="O555" s="68">
        <f t="shared" si="17"/>
        <v>6</v>
      </c>
    </row>
    <row r="556" spans="1:15">
      <c r="A556" s="6">
        <v>37</v>
      </c>
      <c r="B556" s="15" t="s">
        <v>13</v>
      </c>
      <c r="C556" s="16" t="s">
        <v>97</v>
      </c>
      <c r="D556" s="17" t="s">
        <v>153</v>
      </c>
      <c r="E556" s="18" t="s">
        <v>48</v>
      </c>
      <c r="F556" s="67">
        <v>6</v>
      </c>
      <c r="G556" s="68">
        <v>5</v>
      </c>
      <c r="H556" s="68"/>
      <c r="I556" s="68"/>
      <c r="J556" s="68"/>
      <c r="K556" s="68"/>
      <c r="L556" s="61">
        <v>6</v>
      </c>
      <c r="M556" s="68">
        <f t="shared" si="16"/>
        <v>3.1428571428571428</v>
      </c>
      <c r="N556" s="61">
        <f>(SUM(F556:G556)*2+L556*3)/7</f>
        <v>5.7142857142857144</v>
      </c>
      <c r="O556" s="68">
        <f t="shared" si="17"/>
        <v>5.7142857142857144</v>
      </c>
    </row>
    <row r="557" spans="1:15">
      <c r="A557" s="6">
        <v>38</v>
      </c>
      <c r="B557" s="20" t="s">
        <v>100</v>
      </c>
      <c r="C557" s="21" t="s">
        <v>101</v>
      </c>
      <c r="D557" s="50">
        <v>37014</v>
      </c>
      <c r="E557" s="23" t="s">
        <v>102</v>
      </c>
      <c r="F557" s="67">
        <v>7</v>
      </c>
      <c r="G557" s="68">
        <v>8</v>
      </c>
      <c r="H557" s="68"/>
      <c r="I557" s="68"/>
      <c r="J557" s="68"/>
      <c r="K557" s="68"/>
      <c r="L557" s="61">
        <v>7</v>
      </c>
      <c r="M557" s="68">
        <f t="shared" si="16"/>
        <v>4.2857142857142856</v>
      </c>
      <c r="N557" s="61">
        <f>(SUM(F557:G557)*2+L557*3)/7</f>
        <v>7.2857142857142856</v>
      </c>
      <c r="O557" s="68">
        <f t="shared" si="17"/>
        <v>7.2857142857142856</v>
      </c>
    </row>
    <row r="558" spans="1:15" ht="18.75" customHeight="1">
      <c r="A558" s="6">
        <v>39</v>
      </c>
      <c r="B558" s="96" t="s">
        <v>21</v>
      </c>
      <c r="C558" s="97" t="s">
        <v>103</v>
      </c>
      <c r="D558" s="98" t="s">
        <v>104</v>
      </c>
      <c r="E558" s="99" t="s">
        <v>44</v>
      </c>
      <c r="F558" s="105"/>
      <c r="G558" s="93"/>
      <c r="H558" s="93"/>
      <c r="I558" s="93"/>
      <c r="J558" s="93"/>
      <c r="K558" s="93"/>
      <c r="L558" s="94"/>
      <c r="M558" s="68">
        <f t="shared" si="16"/>
        <v>0</v>
      </c>
      <c r="N558" s="61">
        <f>(SUM(F558:G558)*2+L558*3)/7</f>
        <v>0</v>
      </c>
      <c r="O558" s="68" t="s">
        <v>163</v>
      </c>
    </row>
    <row r="559" spans="1:15">
      <c r="A559" s="6">
        <v>40</v>
      </c>
      <c r="B559" s="15" t="s">
        <v>13</v>
      </c>
      <c r="C559" s="16" t="s">
        <v>105</v>
      </c>
      <c r="D559" s="17" t="s">
        <v>106</v>
      </c>
      <c r="E559" s="18" t="s">
        <v>22</v>
      </c>
      <c r="F559" s="67">
        <v>6</v>
      </c>
      <c r="G559" s="68">
        <v>6</v>
      </c>
      <c r="H559" s="68"/>
      <c r="I559" s="68"/>
      <c r="J559" s="68"/>
      <c r="K559" s="68">
        <v>5</v>
      </c>
      <c r="L559" s="61"/>
      <c r="M559" s="68">
        <f t="shared" si="16"/>
        <v>5.5714285714285712</v>
      </c>
      <c r="N559" s="61"/>
      <c r="O559" s="68">
        <f t="shared" si="17"/>
        <v>5.5714285714285712</v>
      </c>
    </row>
    <row r="560" spans="1:15">
      <c r="A560" s="6">
        <v>41</v>
      </c>
      <c r="B560" s="28" t="s">
        <v>107</v>
      </c>
      <c r="C560" s="29" t="s">
        <v>108</v>
      </c>
      <c r="D560" s="32">
        <v>37175</v>
      </c>
      <c r="E560" s="31" t="s">
        <v>109</v>
      </c>
      <c r="F560" s="76">
        <v>6</v>
      </c>
      <c r="G560" s="68">
        <v>5</v>
      </c>
      <c r="H560" s="68"/>
      <c r="I560" s="68"/>
      <c r="J560" s="68"/>
      <c r="K560" s="68">
        <v>5</v>
      </c>
      <c r="L560" s="61"/>
      <c r="M560" s="68">
        <f t="shared" si="16"/>
        <v>5.2857142857142856</v>
      </c>
      <c r="N560" s="61"/>
      <c r="O560" s="68">
        <f t="shared" si="17"/>
        <v>5.2857142857142856</v>
      </c>
    </row>
    <row r="561" spans="1:15">
      <c r="A561" s="6">
        <v>42</v>
      </c>
      <c r="B561" s="15" t="s">
        <v>27</v>
      </c>
      <c r="C561" s="16" t="s">
        <v>123</v>
      </c>
      <c r="D561" s="17" t="s">
        <v>124</v>
      </c>
      <c r="E561" s="18" t="s">
        <v>125</v>
      </c>
      <c r="F561" s="70">
        <v>7</v>
      </c>
      <c r="G561" s="68">
        <v>8</v>
      </c>
      <c r="H561" s="68"/>
      <c r="I561" s="68"/>
      <c r="J561" s="68"/>
      <c r="K561" s="68">
        <v>7</v>
      </c>
      <c r="L561" s="61"/>
      <c r="M561" s="68">
        <f t="shared" si="16"/>
        <v>7.2857142857142856</v>
      </c>
      <c r="N561" s="61"/>
      <c r="O561" s="68">
        <f t="shared" si="17"/>
        <v>7.2857142857142856</v>
      </c>
    </row>
    <row r="562" spans="1:15">
      <c r="A562" s="6">
        <v>43</v>
      </c>
      <c r="B562" s="37" t="s">
        <v>110</v>
      </c>
      <c r="C562" s="38" t="s">
        <v>111</v>
      </c>
      <c r="D562" s="51" t="s">
        <v>112</v>
      </c>
      <c r="E562" s="40" t="s">
        <v>28</v>
      </c>
      <c r="F562" s="67">
        <v>6</v>
      </c>
      <c r="G562" s="68">
        <v>6</v>
      </c>
      <c r="H562" s="68"/>
      <c r="I562" s="68"/>
      <c r="J562" s="68"/>
      <c r="K562" s="68"/>
      <c r="L562" s="61">
        <v>6</v>
      </c>
      <c r="M562" s="68">
        <f t="shared" si="16"/>
        <v>3.4285714285714284</v>
      </c>
      <c r="N562" s="61">
        <f>(SUM(F562:G562)*2+L562*3)/7</f>
        <v>6</v>
      </c>
      <c r="O562" s="68">
        <f t="shared" si="17"/>
        <v>6</v>
      </c>
    </row>
    <row r="563" spans="1:15">
      <c r="A563" s="6">
        <v>44</v>
      </c>
      <c r="B563" s="15" t="s">
        <v>113</v>
      </c>
      <c r="C563" s="16" t="s">
        <v>114</v>
      </c>
      <c r="D563" s="17" t="s">
        <v>115</v>
      </c>
      <c r="E563" s="18" t="s">
        <v>56</v>
      </c>
      <c r="F563" s="67">
        <v>6</v>
      </c>
      <c r="G563" s="68">
        <v>5</v>
      </c>
      <c r="H563" s="68"/>
      <c r="I563" s="68"/>
      <c r="J563" s="68"/>
      <c r="K563" s="68">
        <v>6</v>
      </c>
      <c r="L563" s="61"/>
      <c r="M563" s="68">
        <f t="shared" si="16"/>
        <v>5.7142857142857144</v>
      </c>
      <c r="N563" s="61"/>
      <c r="O563" s="68">
        <f t="shared" si="17"/>
        <v>5.7142857142857144</v>
      </c>
    </row>
    <row r="564" spans="1:15">
      <c r="A564" s="6">
        <v>45</v>
      </c>
      <c r="B564" s="15" t="s">
        <v>117</v>
      </c>
      <c r="C564" s="16" t="s">
        <v>116</v>
      </c>
      <c r="D564" s="17" t="s">
        <v>118</v>
      </c>
      <c r="E564" s="18" t="s">
        <v>44</v>
      </c>
      <c r="F564" s="72">
        <v>8</v>
      </c>
      <c r="G564" s="68">
        <v>7</v>
      </c>
      <c r="H564" s="68"/>
      <c r="I564" s="68"/>
      <c r="J564" s="68"/>
      <c r="K564" s="68"/>
      <c r="L564" s="61">
        <v>6</v>
      </c>
      <c r="M564" s="68">
        <f t="shared" si="16"/>
        <v>4.2857142857142856</v>
      </c>
      <c r="N564" s="61">
        <f>(SUM(F564:G564)*2+L564*3)/7</f>
        <v>6.8571428571428568</v>
      </c>
      <c r="O564" s="68">
        <f t="shared" si="17"/>
        <v>6.8571428571428568</v>
      </c>
    </row>
    <row r="565" spans="1:15">
      <c r="A565" s="6">
        <v>46</v>
      </c>
      <c r="B565" s="82" t="s">
        <v>167</v>
      </c>
      <c r="C565" s="83" t="s">
        <v>159</v>
      </c>
      <c r="D565" s="61"/>
      <c r="E565" s="18"/>
      <c r="F565" s="67">
        <v>7</v>
      </c>
      <c r="G565" s="68">
        <v>6</v>
      </c>
      <c r="H565" s="68"/>
      <c r="I565" s="68"/>
      <c r="J565" s="68"/>
      <c r="K565" s="68">
        <v>7</v>
      </c>
      <c r="L565" s="61"/>
      <c r="M565" s="68">
        <f t="shared" si="16"/>
        <v>6.7142857142857144</v>
      </c>
      <c r="N565" s="61"/>
      <c r="O565" s="68">
        <f t="shared" si="17"/>
        <v>6.7142857142857144</v>
      </c>
    </row>
    <row r="566" spans="1:15">
      <c r="A566" s="6">
        <v>47</v>
      </c>
      <c r="B566" s="82" t="s">
        <v>160</v>
      </c>
      <c r="C566" s="83" t="s">
        <v>161</v>
      </c>
      <c r="D566" s="61"/>
      <c r="E566" s="61"/>
      <c r="F566" s="68">
        <v>7</v>
      </c>
      <c r="G566" s="68">
        <v>7</v>
      </c>
      <c r="H566" s="68"/>
      <c r="I566" s="68"/>
      <c r="J566" s="68"/>
      <c r="K566" s="68">
        <v>6</v>
      </c>
      <c r="L566" s="61"/>
      <c r="M566" s="68">
        <f t="shared" si="16"/>
        <v>6.5714285714285712</v>
      </c>
      <c r="N566" s="61"/>
      <c r="O566" s="68">
        <f t="shared" si="17"/>
        <v>6.5714285714285712</v>
      </c>
    </row>
    <row r="567" spans="1:15">
      <c r="A567" s="6">
        <v>48</v>
      </c>
      <c r="B567" s="64" t="s">
        <v>53</v>
      </c>
      <c r="C567" s="65" t="s">
        <v>162</v>
      </c>
      <c r="D567" s="54"/>
      <c r="E567" s="62"/>
      <c r="F567" s="81">
        <v>6</v>
      </c>
      <c r="G567" s="81">
        <v>6</v>
      </c>
      <c r="H567" s="81"/>
      <c r="I567" s="81"/>
      <c r="J567" s="81"/>
      <c r="K567" s="81"/>
      <c r="L567" s="62">
        <v>6</v>
      </c>
      <c r="M567" s="68">
        <f t="shared" si="16"/>
        <v>3.4285714285714284</v>
      </c>
      <c r="N567" s="61">
        <f>(SUM(F567:G567)*2+L567*3)/7</f>
        <v>6</v>
      </c>
      <c r="O567" s="68">
        <f t="shared" si="17"/>
        <v>6</v>
      </c>
    </row>
    <row r="568" spans="1:15">
      <c r="A568" s="2"/>
      <c r="B568" s="3" t="s">
        <v>235</v>
      </c>
      <c r="C568" s="3" t="s">
        <v>236</v>
      </c>
      <c r="D568" s="332"/>
      <c r="E568" s="156"/>
      <c r="F568" s="154">
        <v>6</v>
      </c>
      <c r="G568" s="154">
        <v>7</v>
      </c>
      <c r="H568" s="154"/>
      <c r="I568" s="154"/>
      <c r="J568" s="154"/>
      <c r="K568" s="154"/>
      <c r="L568" s="156">
        <v>7</v>
      </c>
      <c r="M568" s="68">
        <f t="shared" si="16"/>
        <v>3.7142857142857144</v>
      </c>
      <c r="N568" s="61">
        <f>(SUM(F568:G568)*2+L568*3)/7</f>
        <v>6.7142857142857144</v>
      </c>
      <c r="O568" s="68">
        <f t="shared" si="17"/>
        <v>6.7142857142857144</v>
      </c>
    </row>
    <row r="569" spans="1:15">
      <c r="A569" s="95">
        <v>49</v>
      </c>
      <c r="B569" s="95" t="s">
        <v>179</v>
      </c>
      <c r="C569" s="95" t="s">
        <v>180</v>
      </c>
      <c r="F569" s="79">
        <v>8</v>
      </c>
      <c r="M569" s="68"/>
      <c r="O569" s="68">
        <f t="shared" si="17"/>
        <v>0</v>
      </c>
    </row>
    <row r="570" spans="1:15">
      <c r="B570" s="60" t="s">
        <v>193</v>
      </c>
      <c r="C570" s="60" t="s">
        <v>194</v>
      </c>
      <c r="M570" s="68"/>
      <c r="O570" s="68">
        <f t="shared" si="17"/>
        <v>0</v>
      </c>
    </row>
    <row r="571" spans="1:15">
      <c r="B571" s="60" t="s">
        <v>269</v>
      </c>
      <c r="C571" s="60" t="s">
        <v>147</v>
      </c>
    </row>
    <row r="572" spans="1:15">
      <c r="B572" s="60" t="s">
        <v>21</v>
      </c>
      <c r="C572" s="60" t="s">
        <v>194</v>
      </c>
    </row>
    <row r="614" spans="1:15" ht="18.75">
      <c r="A614" s="676" t="s">
        <v>126</v>
      </c>
      <c r="B614" s="676"/>
      <c r="C614" s="676"/>
      <c r="D614" s="676"/>
      <c r="E614" s="676"/>
      <c r="F614" s="676"/>
      <c r="G614" s="676"/>
      <c r="H614" s="676"/>
      <c r="I614" s="676"/>
      <c r="J614" s="676"/>
      <c r="K614" s="676"/>
      <c r="L614" s="676"/>
      <c r="M614" s="676"/>
      <c r="N614" s="676"/>
      <c r="O614" s="676"/>
    </row>
    <row r="615" spans="1:15" ht="18.75">
      <c r="A615" s="676" t="s">
        <v>136</v>
      </c>
      <c r="B615" s="676"/>
      <c r="C615" s="676"/>
      <c r="D615" s="676"/>
      <c r="E615" s="676"/>
      <c r="F615" s="676"/>
      <c r="G615" s="676"/>
      <c r="H615" s="676"/>
      <c r="I615" s="676"/>
      <c r="J615" s="676"/>
      <c r="K615" s="676"/>
      <c r="L615" s="676"/>
      <c r="M615" s="676"/>
      <c r="N615" s="676"/>
      <c r="O615" s="676"/>
    </row>
    <row r="616" spans="1:15" ht="18.75">
      <c r="A616" s="676" t="s">
        <v>127</v>
      </c>
      <c r="B616" s="676"/>
      <c r="C616" s="676"/>
      <c r="D616" s="676"/>
      <c r="E616" s="676"/>
      <c r="F616" s="676"/>
      <c r="G616" s="676"/>
      <c r="H616" s="676"/>
      <c r="I616" s="676"/>
      <c r="J616" s="676"/>
      <c r="K616" s="676"/>
      <c r="L616" s="676"/>
      <c r="M616" s="676"/>
      <c r="N616" s="676"/>
      <c r="O616" s="676"/>
    </row>
    <row r="617" spans="1:15" ht="18.75">
      <c r="A617" s="677" t="s">
        <v>200</v>
      </c>
      <c r="B617" s="677"/>
      <c r="C617" s="677"/>
      <c r="D617" s="677"/>
      <c r="E617" s="677"/>
      <c r="F617" s="677"/>
      <c r="G617" s="677"/>
      <c r="H617" s="677"/>
      <c r="I617" s="677"/>
      <c r="J617" s="677"/>
      <c r="K617" s="677"/>
      <c r="L617" s="677"/>
      <c r="M617" s="677"/>
      <c r="N617" s="677"/>
      <c r="O617" s="677"/>
    </row>
    <row r="618" spans="1:15" ht="18.75">
      <c r="A618" s="678" t="s">
        <v>201</v>
      </c>
      <c r="B618" s="678"/>
      <c r="C618" s="678"/>
      <c r="D618" s="678"/>
      <c r="E618" s="678"/>
      <c r="F618" s="678"/>
      <c r="G618" s="678"/>
      <c r="H618" s="678"/>
      <c r="I618" s="678"/>
      <c r="J618" s="678"/>
      <c r="K618" s="678"/>
      <c r="L618" s="678"/>
      <c r="M618" s="678"/>
      <c r="N618" s="678"/>
      <c r="O618" s="678"/>
    </row>
    <row r="619" spans="1:15" ht="31.5">
      <c r="A619" s="679" t="s">
        <v>128</v>
      </c>
      <c r="B619" s="679" t="s">
        <v>129</v>
      </c>
      <c r="C619" s="679"/>
      <c r="D619" s="680" t="s">
        <v>130</v>
      </c>
      <c r="E619" s="680" t="s">
        <v>131</v>
      </c>
      <c r="F619" s="681" t="s">
        <v>132</v>
      </c>
      <c r="G619" s="681"/>
      <c r="H619" s="681"/>
      <c r="I619" s="681"/>
      <c r="J619" s="681"/>
      <c r="K619" s="682" t="s">
        <v>133</v>
      </c>
      <c r="L619" s="680" t="s">
        <v>134</v>
      </c>
      <c r="M619" s="680" t="s">
        <v>135</v>
      </c>
      <c r="N619" s="680"/>
      <c r="O619" s="120" t="s">
        <v>202</v>
      </c>
    </row>
    <row r="620" spans="1:15" ht="15.75">
      <c r="A620" s="679"/>
      <c r="B620" s="679"/>
      <c r="C620" s="679"/>
      <c r="D620" s="680"/>
      <c r="E620" s="680"/>
      <c r="F620" s="681"/>
      <c r="G620" s="681"/>
      <c r="H620" s="681"/>
      <c r="I620" s="681"/>
      <c r="J620" s="681"/>
      <c r="K620" s="682"/>
      <c r="L620" s="680"/>
      <c r="M620" s="119" t="s">
        <v>133</v>
      </c>
      <c r="N620" s="119" t="s">
        <v>134</v>
      </c>
      <c r="O620" s="108">
        <v>2</v>
      </c>
    </row>
    <row r="621" spans="1:15">
      <c r="A621" s="6">
        <v>1</v>
      </c>
      <c r="B621" s="11" t="s">
        <v>0</v>
      </c>
      <c r="C621" s="12" t="s">
        <v>1</v>
      </c>
      <c r="D621" s="13" t="s">
        <v>2</v>
      </c>
      <c r="E621" s="14" t="s">
        <v>3</v>
      </c>
      <c r="F621" s="67">
        <v>7</v>
      </c>
      <c r="G621" s="68">
        <v>5</v>
      </c>
      <c r="H621" s="68"/>
      <c r="I621" s="68"/>
      <c r="J621" s="68"/>
      <c r="K621" s="68">
        <v>6</v>
      </c>
      <c r="L621" s="61"/>
      <c r="M621" s="68">
        <f>(SUM(F621:G621)*2+K621*3)/7</f>
        <v>6</v>
      </c>
      <c r="N621" s="61"/>
      <c r="O621" s="68">
        <f>MAX(M621,N621)</f>
        <v>6</v>
      </c>
    </row>
    <row r="622" spans="1:15">
      <c r="A622" s="6">
        <v>2</v>
      </c>
      <c r="B622" s="15" t="s">
        <v>4</v>
      </c>
      <c r="C622" s="16" t="s">
        <v>5</v>
      </c>
      <c r="D622" s="17" t="s">
        <v>137</v>
      </c>
      <c r="E622" s="18" t="s">
        <v>138</v>
      </c>
      <c r="F622" s="69">
        <v>6</v>
      </c>
      <c r="G622" s="68">
        <v>5</v>
      </c>
      <c r="H622" s="68"/>
      <c r="I622" s="68"/>
      <c r="J622" s="68"/>
      <c r="K622" s="68">
        <v>5</v>
      </c>
      <c r="L622" s="61"/>
      <c r="M622" s="68">
        <f t="shared" ref="M622:M671" si="18">(SUM(F622:G622)*2+K622*3)/7</f>
        <v>5.2857142857142856</v>
      </c>
      <c r="N622" s="61"/>
      <c r="O622" s="68">
        <f t="shared" ref="O622:O671" si="19">MAX(M622,N622)</f>
        <v>5.2857142857142856</v>
      </c>
    </row>
    <row r="623" spans="1:15">
      <c r="A623" s="6">
        <v>3</v>
      </c>
      <c r="B623" s="15" t="s">
        <v>6</v>
      </c>
      <c r="C623" s="16" t="s">
        <v>7</v>
      </c>
      <c r="D623" s="17" t="s">
        <v>8</v>
      </c>
      <c r="E623" s="18" t="s">
        <v>9</v>
      </c>
      <c r="F623" s="69">
        <v>6</v>
      </c>
      <c r="G623" s="68">
        <v>7</v>
      </c>
      <c r="H623" s="68"/>
      <c r="I623" s="68"/>
      <c r="J623" s="68"/>
      <c r="K623" s="68">
        <v>7</v>
      </c>
      <c r="L623" s="61"/>
      <c r="M623" s="68">
        <f t="shared" si="18"/>
        <v>6.7142857142857144</v>
      </c>
      <c r="N623" s="61"/>
      <c r="O623" s="68">
        <f t="shared" si="19"/>
        <v>6.7142857142857144</v>
      </c>
    </row>
    <row r="624" spans="1:15">
      <c r="A624" s="6">
        <v>4</v>
      </c>
      <c r="B624" s="15" t="s">
        <v>10</v>
      </c>
      <c r="C624" s="16" t="s">
        <v>11</v>
      </c>
      <c r="D624" s="19">
        <v>37142</v>
      </c>
      <c r="E624" s="18" t="s">
        <v>12</v>
      </c>
      <c r="F624" s="69">
        <v>6</v>
      </c>
      <c r="G624" s="68">
        <v>6</v>
      </c>
      <c r="H624" s="68"/>
      <c r="I624" s="68"/>
      <c r="J624" s="68"/>
      <c r="K624" s="68">
        <v>5</v>
      </c>
      <c r="L624" s="61"/>
      <c r="M624" s="68">
        <f t="shared" si="18"/>
        <v>5.5714285714285712</v>
      </c>
      <c r="N624" s="61"/>
      <c r="O624" s="68">
        <f t="shared" si="19"/>
        <v>5.5714285714285712</v>
      </c>
    </row>
    <row r="625" spans="1:15">
      <c r="A625" s="6">
        <v>5</v>
      </c>
      <c r="B625" s="15" t="s">
        <v>13</v>
      </c>
      <c r="C625" s="16" t="s">
        <v>14</v>
      </c>
      <c r="D625" s="17" t="s">
        <v>15</v>
      </c>
      <c r="E625" s="18" t="s">
        <v>16</v>
      </c>
      <c r="F625" s="70">
        <v>6</v>
      </c>
      <c r="G625" s="68">
        <v>7</v>
      </c>
      <c r="H625" s="68"/>
      <c r="I625" s="68"/>
      <c r="J625" s="68"/>
      <c r="K625" s="68">
        <v>5</v>
      </c>
      <c r="L625" s="61"/>
      <c r="M625" s="68">
        <f t="shared" si="18"/>
        <v>5.8571428571428568</v>
      </c>
      <c r="N625" s="61"/>
      <c r="O625" s="68">
        <f t="shared" si="19"/>
        <v>5.8571428571428568</v>
      </c>
    </row>
    <row r="626" spans="1:15">
      <c r="A626" s="6">
        <v>6</v>
      </c>
      <c r="B626" s="20" t="s">
        <v>17</v>
      </c>
      <c r="C626" s="21" t="s">
        <v>18</v>
      </c>
      <c r="D626" s="22" t="s">
        <v>19</v>
      </c>
      <c r="E626" s="23" t="s">
        <v>20</v>
      </c>
      <c r="F626" s="67">
        <v>6</v>
      </c>
      <c r="G626" s="68">
        <v>6</v>
      </c>
      <c r="H626" s="68"/>
      <c r="I626" s="68"/>
      <c r="J626" s="68"/>
      <c r="K626" s="68">
        <v>7</v>
      </c>
      <c r="L626" s="61"/>
      <c r="M626" s="68">
        <f t="shared" si="18"/>
        <v>6.4285714285714288</v>
      </c>
      <c r="N626" s="61"/>
      <c r="O626" s="68">
        <f t="shared" si="19"/>
        <v>6.4285714285714288</v>
      </c>
    </row>
    <row r="627" spans="1:15">
      <c r="A627" s="6">
        <v>7</v>
      </c>
      <c r="B627" s="15" t="s">
        <v>23</v>
      </c>
      <c r="C627" s="16" t="s">
        <v>24</v>
      </c>
      <c r="D627" s="19">
        <v>36929</v>
      </c>
      <c r="E627" s="18" t="s">
        <v>25</v>
      </c>
      <c r="F627" s="67">
        <v>5</v>
      </c>
      <c r="G627" s="68">
        <v>7</v>
      </c>
      <c r="H627" s="68"/>
      <c r="I627" s="68"/>
      <c r="J627" s="68"/>
      <c r="K627" s="68">
        <v>9</v>
      </c>
      <c r="L627" s="61"/>
      <c r="M627" s="68">
        <f t="shared" si="18"/>
        <v>7.2857142857142856</v>
      </c>
      <c r="N627" s="61"/>
      <c r="O627" s="68">
        <f t="shared" si="19"/>
        <v>7.2857142857142856</v>
      </c>
    </row>
    <row r="628" spans="1:15">
      <c r="A628" s="6">
        <v>8</v>
      </c>
      <c r="B628" s="15" t="s">
        <v>139</v>
      </c>
      <c r="C628" s="16" t="s">
        <v>140</v>
      </c>
      <c r="D628" s="17" t="s">
        <v>141</v>
      </c>
      <c r="E628" s="18" t="s">
        <v>142</v>
      </c>
      <c r="F628" s="67">
        <v>5</v>
      </c>
      <c r="G628" s="68">
        <v>5</v>
      </c>
      <c r="H628" s="68"/>
      <c r="I628" s="68"/>
      <c r="J628" s="68"/>
      <c r="K628" s="68">
        <v>7</v>
      </c>
      <c r="L628" s="61"/>
      <c r="M628" s="68">
        <f t="shared" si="18"/>
        <v>5.8571428571428568</v>
      </c>
      <c r="N628" s="61"/>
      <c r="O628" s="68">
        <f t="shared" si="19"/>
        <v>5.8571428571428568</v>
      </c>
    </row>
    <row r="629" spans="1:15">
      <c r="A629" s="6">
        <v>9</v>
      </c>
      <c r="B629" s="15" t="s">
        <v>143</v>
      </c>
      <c r="C629" s="16" t="s">
        <v>144</v>
      </c>
      <c r="D629" s="17" t="s">
        <v>145</v>
      </c>
      <c r="E629" s="18" t="s">
        <v>26</v>
      </c>
      <c r="F629" s="67">
        <v>5</v>
      </c>
      <c r="G629" s="68">
        <v>7</v>
      </c>
      <c r="H629" s="68"/>
      <c r="I629" s="68"/>
      <c r="J629" s="68"/>
      <c r="K629" s="68">
        <v>7</v>
      </c>
      <c r="L629" s="61"/>
      <c r="M629" s="68">
        <f t="shared" si="18"/>
        <v>6.4285714285714288</v>
      </c>
      <c r="N629" s="61"/>
      <c r="O629" s="68">
        <f t="shared" si="19"/>
        <v>6.4285714285714288</v>
      </c>
    </row>
    <row r="630" spans="1:15">
      <c r="A630" s="6">
        <v>10</v>
      </c>
      <c r="B630" s="24" t="s">
        <v>29</v>
      </c>
      <c r="C630" s="25" t="s">
        <v>30</v>
      </c>
      <c r="D630" s="26">
        <v>37231</v>
      </c>
      <c r="E630" s="27" t="s">
        <v>31</v>
      </c>
      <c r="F630" s="67">
        <v>7</v>
      </c>
      <c r="G630" s="68">
        <v>8</v>
      </c>
      <c r="H630" s="68"/>
      <c r="I630" s="68"/>
      <c r="J630" s="68"/>
      <c r="K630" s="68">
        <v>7</v>
      </c>
      <c r="L630" s="61"/>
      <c r="M630" s="68">
        <f t="shared" si="18"/>
        <v>7.2857142857142856</v>
      </c>
      <c r="N630" s="61"/>
      <c r="O630" s="68">
        <f t="shared" si="19"/>
        <v>7.2857142857142856</v>
      </c>
    </row>
    <row r="631" spans="1:15">
      <c r="A631" s="6">
        <v>11</v>
      </c>
      <c r="B631" s="28" t="s">
        <v>32</v>
      </c>
      <c r="C631" s="29" t="s">
        <v>33</v>
      </c>
      <c r="D631" s="30" t="s">
        <v>34</v>
      </c>
      <c r="E631" s="31" t="s">
        <v>35</v>
      </c>
      <c r="F631" s="71">
        <v>6</v>
      </c>
      <c r="G631" s="68">
        <v>9</v>
      </c>
      <c r="H631" s="68"/>
      <c r="I631" s="68"/>
      <c r="J631" s="68"/>
      <c r="K631" s="68">
        <v>9</v>
      </c>
      <c r="L631" s="61"/>
      <c r="M631" s="68">
        <f t="shared" si="18"/>
        <v>8.1428571428571423</v>
      </c>
      <c r="N631" s="61"/>
      <c r="O631" s="68">
        <f t="shared" si="19"/>
        <v>8.1428571428571423</v>
      </c>
    </row>
    <row r="632" spans="1:15">
      <c r="A632" s="6">
        <v>12</v>
      </c>
      <c r="B632" s="7" t="s">
        <v>36</v>
      </c>
      <c r="C632" s="8" t="s">
        <v>37</v>
      </c>
      <c r="D632" s="9">
        <v>37205</v>
      </c>
      <c r="E632" s="10" t="s">
        <v>38</v>
      </c>
      <c r="F632" s="92">
        <v>6</v>
      </c>
      <c r="G632" s="93">
        <v>6</v>
      </c>
      <c r="H632" s="93"/>
      <c r="I632" s="93"/>
      <c r="J632" s="93"/>
      <c r="K632" s="93">
        <v>7</v>
      </c>
      <c r="L632" s="94"/>
      <c r="M632" s="68">
        <f t="shared" si="18"/>
        <v>6.4285714285714288</v>
      </c>
      <c r="N632" s="94"/>
      <c r="O632" s="68">
        <f t="shared" si="19"/>
        <v>6.4285714285714288</v>
      </c>
    </row>
    <row r="633" spans="1:15">
      <c r="A633" s="6">
        <v>13</v>
      </c>
      <c r="B633" s="15" t="s">
        <v>146</v>
      </c>
      <c r="C633" s="16" t="s">
        <v>147</v>
      </c>
      <c r="D633" s="17" t="s">
        <v>148</v>
      </c>
      <c r="E633" s="18" t="s">
        <v>56</v>
      </c>
      <c r="F633" s="72">
        <v>5</v>
      </c>
      <c r="G633" s="68">
        <v>5</v>
      </c>
      <c r="H633" s="68"/>
      <c r="I633" s="68"/>
      <c r="J633" s="68"/>
      <c r="K633" s="68"/>
      <c r="L633" s="61"/>
      <c r="M633" s="68"/>
      <c r="N633" s="61"/>
      <c r="O633" s="68" t="s">
        <v>168</v>
      </c>
    </row>
    <row r="634" spans="1:15">
      <c r="A634" s="6">
        <v>14</v>
      </c>
      <c r="B634" s="15" t="s">
        <v>13</v>
      </c>
      <c r="C634" s="16" t="s">
        <v>40</v>
      </c>
      <c r="D634" s="17" t="s">
        <v>41</v>
      </c>
      <c r="E634" s="18" t="s">
        <v>149</v>
      </c>
      <c r="F634" s="67">
        <v>7</v>
      </c>
      <c r="G634" s="68">
        <v>5</v>
      </c>
      <c r="H634" s="68"/>
      <c r="I634" s="68"/>
      <c r="J634" s="68"/>
      <c r="K634" s="68">
        <v>5</v>
      </c>
      <c r="L634" s="61"/>
      <c r="M634" s="68">
        <f t="shared" si="18"/>
        <v>5.5714285714285712</v>
      </c>
      <c r="N634" s="61"/>
      <c r="O634" s="68">
        <f t="shared" si="19"/>
        <v>5.5714285714285712</v>
      </c>
    </row>
    <row r="635" spans="1:15">
      <c r="A635" s="6">
        <v>15</v>
      </c>
      <c r="B635" s="15" t="s">
        <v>42</v>
      </c>
      <c r="C635" s="16" t="s">
        <v>40</v>
      </c>
      <c r="D635" s="17" t="s">
        <v>43</v>
      </c>
      <c r="E635" s="18" t="s">
        <v>22</v>
      </c>
      <c r="F635" s="67">
        <v>5</v>
      </c>
      <c r="G635" s="68">
        <v>5</v>
      </c>
      <c r="H635" s="68"/>
      <c r="I635" s="68"/>
      <c r="J635" s="68"/>
      <c r="K635" s="68">
        <v>7</v>
      </c>
      <c r="L635" s="61"/>
      <c r="M635" s="68">
        <f t="shared" si="18"/>
        <v>5.8571428571428568</v>
      </c>
      <c r="N635" s="61"/>
      <c r="O635" s="68">
        <f t="shared" si="19"/>
        <v>5.8571428571428568</v>
      </c>
    </row>
    <row r="636" spans="1:15">
      <c r="A636" s="6">
        <v>16</v>
      </c>
      <c r="B636" s="7" t="s">
        <v>45</v>
      </c>
      <c r="C636" s="8" t="s">
        <v>46</v>
      </c>
      <c r="D636" s="9" t="s">
        <v>47</v>
      </c>
      <c r="E636" s="10" t="s">
        <v>48</v>
      </c>
      <c r="H636" s="93"/>
      <c r="I636" s="93"/>
      <c r="J636" s="93"/>
      <c r="K636" s="93"/>
      <c r="L636" s="94"/>
      <c r="M636" s="68">
        <f t="shared" si="18"/>
        <v>0</v>
      </c>
      <c r="N636" s="94"/>
      <c r="O636" s="68" t="s">
        <v>163</v>
      </c>
    </row>
    <row r="637" spans="1:15">
      <c r="A637" s="6">
        <v>17</v>
      </c>
      <c r="B637" s="15" t="s">
        <v>36</v>
      </c>
      <c r="C637" s="16" t="s">
        <v>46</v>
      </c>
      <c r="D637" s="17" t="s">
        <v>49</v>
      </c>
      <c r="E637" s="18" t="s">
        <v>44</v>
      </c>
      <c r="F637" s="100">
        <v>6</v>
      </c>
      <c r="G637" s="93">
        <v>5</v>
      </c>
      <c r="H637" s="68"/>
      <c r="I637" s="68"/>
      <c r="J637" s="68"/>
      <c r="K637" s="68">
        <v>8</v>
      </c>
      <c r="L637" s="61"/>
      <c r="M637" s="68">
        <f t="shared" si="18"/>
        <v>6.5714285714285712</v>
      </c>
      <c r="N637" s="61"/>
      <c r="O637" s="68">
        <f t="shared" si="19"/>
        <v>6.5714285714285712</v>
      </c>
    </row>
    <row r="638" spans="1:15">
      <c r="A638" s="6">
        <v>18</v>
      </c>
      <c r="B638" s="15" t="s">
        <v>50</v>
      </c>
      <c r="C638" s="16" t="s">
        <v>46</v>
      </c>
      <c r="D638" s="19">
        <v>36739</v>
      </c>
      <c r="E638" s="18" t="s">
        <v>51</v>
      </c>
      <c r="F638" s="72">
        <v>6</v>
      </c>
      <c r="G638" s="68">
        <v>5</v>
      </c>
      <c r="H638" s="68"/>
      <c r="I638" s="68"/>
      <c r="J638" s="68"/>
      <c r="K638" s="68">
        <v>8</v>
      </c>
      <c r="L638" s="61"/>
      <c r="M638" s="68">
        <f t="shared" si="18"/>
        <v>6.5714285714285712</v>
      </c>
      <c r="N638" s="61"/>
      <c r="O638" s="68">
        <f t="shared" si="19"/>
        <v>6.5714285714285712</v>
      </c>
    </row>
    <row r="639" spans="1:15">
      <c r="A639" s="6">
        <v>19</v>
      </c>
      <c r="B639" s="15" t="s">
        <v>53</v>
      </c>
      <c r="C639" s="16" t="s">
        <v>54</v>
      </c>
      <c r="D639" s="17" t="s">
        <v>55</v>
      </c>
      <c r="E639" s="18" t="s">
        <v>56</v>
      </c>
      <c r="F639" s="67">
        <v>5</v>
      </c>
      <c r="G639" s="68"/>
      <c r="H639" s="68"/>
      <c r="I639" s="68"/>
      <c r="J639" s="68"/>
      <c r="K639" s="68"/>
      <c r="L639" s="61"/>
      <c r="M639" s="68">
        <f t="shared" si="18"/>
        <v>1.4285714285714286</v>
      </c>
      <c r="N639" s="61"/>
      <c r="O639" s="68" t="s">
        <v>163</v>
      </c>
    </row>
    <row r="640" spans="1:15">
      <c r="A640" s="6">
        <v>20</v>
      </c>
      <c r="B640" s="96" t="s">
        <v>57</v>
      </c>
      <c r="C640" s="97" t="s">
        <v>58</v>
      </c>
      <c r="D640" s="98" t="s">
        <v>59</v>
      </c>
      <c r="E640" s="99" t="s">
        <v>60</v>
      </c>
      <c r="F640" s="100"/>
      <c r="G640" s="93"/>
      <c r="H640" s="93"/>
      <c r="I640" s="93"/>
      <c r="J640" s="93"/>
      <c r="K640" s="93"/>
      <c r="L640" s="94"/>
      <c r="M640" s="68">
        <f t="shared" si="18"/>
        <v>0</v>
      </c>
      <c r="N640" s="94"/>
      <c r="O640" s="68" t="s">
        <v>163</v>
      </c>
    </row>
    <row r="641" spans="1:15">
      <c r="A641" s="6">
        <v>21</v>
      </c>
      <c r="B641" s="15" t="s">
        <v>17</v>
      </c>
      <c r="C641" s="16" t="s">
        <v>61</v>
      </c>
      <c r="D641" s="17" t="s">
        <v>62</v>
      </c>
      <c r="E641" s="18" t="s">
        <v>63</v>
      </c>
      <c r="F641" s="67">
        <v>6</v>
      </c>
      <c r="G641" s="68">
        <v>5</v>
      </c>
      <c r="H641" s="68"/>
      <c r="I641" s="68"/>
      <c r="J641" s="68"/>
      <c r="K641" s="68">
        <v>5</v>
      </c>
      <c r="L641" s="61"/>
      <c r="M641" s="68">
        <f t="shared" si="18"/>
        <v>5.2857142857142856</v>
      </c>
      <c r="N641" s="61"/>
      <c r="O641" s="68">
        <f t="shared" si="19"/>
        <v>5.2857142857142856</v>
      </c>
    </row>
    <row r="642" spans="1:15">
      <c r="A642" s="6">
        <v>22</v>
      </c>
      <c r="B642" s="33" t="s">
        <v>64</v>
      </c>
      <c r="C642" s="34" t="s">
        <v>65</v>
      </c>
      <c r="D642" s="35">
        <v>36923</v>
      </c>
      <c r="E642" s="36" t="s">
        <v>66</v>
      </c>
      <c r="F642" s="67">
        <v>6</v>
      </c>
      <c r="G642" s="68">
        <v>5</v>
      </c>
      <c r="H642" s="68"/>
      <c r="I642" s="68"/>
      <c r="J642" s="68"/>
      <c r="K642" s="68">
        <v>6</v>
      </c>
      <c r="L642" s="61"/>
      <c r="M642" s="68">
        <f t="shared" si="18"/>
        <v>5.7142857142857144</v>
      </c>
      <c r="N642" s="61"/>
      <c r="O642" s="68">
        <f t="shared" si="19"/>
        <v>5.7142857142857144</v>
      </c>
    </row>
    <row r="643" spans="1:15">
      <c r="A643" s="6">
        <v>23</v>
      </c>
      <c r="B643" s="15" t="s">
        <v>21</v>
      </c>
      <c r="C643" s="16" t="s">
        <v>67</v>
      </c>
      <c r="D643" s="17" t="s">
        <v>68</v>
      </c>
      <c r="E643" s="18" t="s">
        <v>69</v>
      </c>
      <c r="F643" s="67">
        <v>5</v>
      </c>
      <c r="G643" s="68">
        <v>8</v>
      </c>
      <c r="H643" s="68"/>
      <c r="I643" s="68"/>
      <c r="J643" s="68"/>
      <c r="K643" s="68">
        <v>7</v>
      </c>
      <c r="L643" s="61"/>
      <c r="M643" s="68">
        <f t="shared" si="18"/>
        <v>6.7142857142857144</v>
      </c>
      <c r="N643" s="61"/>
      <c r="O643" s="68">
        <f t="shared" si="19"/>
        <v>6.7142857142857144</v>
      </c>
    </row>
    <row r="644" spans="1:15">
      <c r="A644" s="6">
        <v>24</v>
      </c>
      <c r="B644" s="15" t="s">
        <v>150</v>
      </c>
      <c r="C644" s="16" t="s">
        <v>67</v>
      </c>
      <c r="D644" s="17" t="s">
        <v>151</v>
      </c>
      <c r="E644" s="18" t="s">
        <v>39</v>
      </c>
      <c r="F644" s="67">
        <v>7</v>
      </c>
      <c r="G644" s="68">
        <v>6</v>
      </c>
      <c r="H644" s="68"/>
      <c r="I644" s="68"/>
      <c r="J644" s="68"/>
      <c r="K644" s="68">
        <v>7</v>
      </c>
      <c r="L644" s="61"/>
      <c r="M644" s="68">
        <f t="shared" si="18"/>
        <v>6.7142857142857144</v>
      </c>
      <c r="N644" s="61"/>
      <c r="O644" s="68">
        <f t="shared" si="19"/>
        <v>6.7142857142857144</v>
      </c>
    </row>
    <row r="645" spans="1:15">
      <c r="A645" s="6">
        <v>25</v>
      </c>
      <c r="B645" s="37" t="s">
        <v>70</v>
      </c>
      <c r="C645" s="38" t="s">
        <v>71</v>
      </c>
      <c r="D645" s="39">
        <v>37014</v>
      </c>
      <c r="E645" s="40" t="s">
        <v>72</v>
      </c>
      <c r="F645" s="67">
        <v>6</v>
      </c>
      <c r="G645" s="68">
        <v>7</v>
      </c>
      <c r="H645" s="68"/>
      <c r="I645" s="68"/>
      <c r="J645" s="68"/>
      <c r="K645" s="68">
        <v>7</v>
      </c>
      <c r="L645" s="61"/>
      <c r="M645" s="68">
        <f t="shared" si="18"/>
        <v>6.7142857142857144</v>
      </c>
      <c r="N645" s="61"/>
      <c r="O645" s="68">
        <f t="shared" si="19"/>
        <v>6.7142857142857144</v>
      </c>
    </row>
    <row r="646" spans="1:15">
      <c r="A646" s="6">
        <v>26</v>
      </c>
      <c r="B646" s="15" t="s">
        <v>17</v>
      </c>
      <c r="C646" s="16" t="s">
        <v>73</v>
      </c>
      <c r="D646" s="17" t="s">
        <v>74</v>
      </c>
      <c r="E646" s="18" t="s">
        <v>56</v>
      </c>
      <c r="F646" s="73">
        <v>5</v>
      </c>
      <c r="G646" s="68">
        <v>5</v>
      </c>
      <c r="H646" s="68"/>
      <c r="I646" s="68"/>
      <c r="J646" s="68"/>
      <c r="K646" s="68">
        <v>5</v>
      </c>
      <c r="L646" s="61"/>
      <c r="M646" s="68">
        <f t="shared" si="18"/>
        <v>5</v>
      </c>
      <c r="N646" s="61"/>
      <c r="O646" s="68">
        <f t="shared" si="19"/>
        <v>5</v>
      </c>
    </row>
    <row r="647" spans="1:15">
      <c r="A647" s="6">
        <v>27</v>
      </c>
      <c r="B647" s="15" t="s">
        <v>17</v>
      </c>
      <c r="C647" s="16" t="s">
        <v>73</v>
      </c>
      <c r="D647" s="17" t="s">
        <v>75</v>
      </c>
      <c r="E647" s="18" t="s">
        <v>52</v>
      </c>
      <c r="F647" s="71">
        <v>6</v>
      </c>
      <c r="G647" s="68">
        <v>5</v>
      </c>
      <c r="H647" s="68"/>
      <c r="I647" s="68"/>
      <c r="J647" s="68"/>
      <c r="K647" s="68">
        <v>5</v>
      </c>
      <c r="L647" s="61"/>
      <c r="M647" s="68">
        <f t="shared" si="18"/>
        <v>5.2857142857142856</v>
      </c>
      <c r="N647" s="61"/>
      <c r="O647" s="68">
        <f t="shared" si="19"/>
        <v>5.2857142857142856</v>
      </c>
    </row>
    <row r="648" spans="1:15">
      <c r="A648" s="6">
        <v>28</v>
      </c>
      <c r="B648" s="15" t="s">
        <v>76</v>
      </c>
      <c r="C648" s="16" t="s">
        <v>77</v>
      </c>
      <c r="D648" s="17" t="s">
        <v>78</v>
      </c>
      <c r="E648" s="18" t="s">
        <v>63</v>
      </c>
      <c r="F648" s="67">
        <v>6</v>
      </c>
      <c r="G648" s="68">
        <v>5</v>
      </c>
      <c r="H648" s="68"/>
      <c r="I648" s="68"/>
      <c r="J648" s="68"/>
      <c r="K648" s="68">
        <v>7</v>
      </c>
      <c r="L648" s="61"/>
      <c r="M648" s="68">
        <f t="shared" si="18"/>
        <v>6.1428571428571432</v>
      </c>
      <c r="N648" s="61"/>
      <c r="O648" s="68">
        <f t="shared" si="19"/>
        <v>6.1428571428571432</v>
      </c>
    </row>
    <row r="649" spans="1:15">
      <c r="A649" s="6">
        <v>29</v>
      </c>
      <c r="B649" s="15" t="s">
        <v>119</v>
      </c>
      <c r="C649" s="16" t="s">
        <v>120</v>
      </c>
      <c r="D649" s="17" t="s">
        <v>121</v>
      </c>
      <c r="E649" s="18" t="s">
        <v>122</v>
      </c>
      <c r="F649" s="67">
        <v>5</v>
      </c>
      <c r="G649" s="68">
        <v>5</v>
      </c>
      <c r="H649" s="68"/>
      <c r="I649" s="68"/>
      <c r="J649" s="68"/>
      <c r="K649" s="68">
        <v>5</v>
      </c>
      <c r="L649" s="61"/>
      <c r="M649" s="68">
        <f t="shared" si="18"/>
        <v>5</v>
      </c>
      <c r="N649" s="61"/>
      <c r="O649" s="68">
        <f t="shared" si="19"/>
        <v>5</v>
      </c>
    </row>
    <row r="650" spans="1:15">
      <c r="A650" s="6">
        <v>30</v>
      </c>
      <c r="B650" s="41" t="s">
        <v>79</v>
      </c>
      <c r="C650" s="42" t="s">
        <v>80</v>
      </c>
      <c r="D650" s="43" t="s">
        <v>81</v>
      </c>
      <c r="E650" s="44" t="s">
        <v>82</v>
      </c>
      <c r="F650" s="67">
        <v>7</v>
      </c>
      <c r="G650" s="68">
        <v>5</v>
      </c>
      <c r="H650" s="68"/>
      <c r="I650" s="68"/>
      <c r="J650" s="68"/>
      <c r="K650" s="68">
        <v>5</v>
      </c>
      <c r="L650" s="61"/>
      <c r="M650" s="68">
        <f t="shared" si="18"/>
        <v>5.5714285714285712</v>
      </c>
      <c r="N650" s="61"/>
      <c r="O650" s="68">
        <f t="shared" si="19"/>
        <v>5.5714285714285712</v>
      </c>
    </row>
    <row r="651" spans="1:15">
      <c r="A651" s="6">
        <v>31</v>
      </c>
      <c r="B651" s="20" t="s">
        <v>83</v>
      </c>
      <c r="C651" s="21" t="s">
        <v>80</v>
      </c>
      <c r="D651" s="22" t="s">
        <v>84</v>
      </c>
      <c r="E651" s="23" t="s">
        <v>85</v>
      </c>
      <c r="F651" s="67">
        <v>7</v>
      </c>
      <c r="G651" s="68">
        <v>8</v>
      </c>
      <c r="H651" s="68"/>
      <c r="I651" s="68"/>
      <c r="J651" s="68"/>
      <c r="K651" s="68">
        <v>9</v>
      </c>
      <c r="L651" s="61"/>
      <c r="M651" s="68">
        <f t="shared" si="18"/>
        <v>8.1428571428571423</v>
      </c>
      <c r="N651" s="61"/>
      <c r="O651" s="68">
        <f t="shared" si="19"/>
        <v>8.1428571428571423</v>
      </c>
    </row>
    <row r="652" spans="1:15">
      <c r="A652" s="6">
        <v>32</v>
      </c>
      <c r="B652" s="41" t="s">
        <v>4</v>
      </c>
      <c r="C652" s="42" t="s">
        <v>86</v>
      </c>
      <c r="D652" s="45">
        <v>37231</v>
      </c>
      <c r="E652" s="44" t="s">
        <v>87</v>
      </c>
      <c r="F652" s="69">
        <v>6</v>
      </c>
      <c r="G652" s="68">
        <v>6</v>
      </c>
      <c r="H652" s="68"/>
      <c r="I652" s="68"/>
      <c r="J652" s="68"/>
      <c r="K652" s="68">
        <v>7</v>
      </c>
      <c r="L652" s="61"/>
      <c r="M652" s="68">
        <f t="shared" si="18"/>
        <v>6.4285714285714288</v>
      </c>
      <c r="N652" s="61"/>
      <c r="O652" s="68">
        <f t="shared" si="19"/>
        <v>6.4285714285714288</v>
      </c>
    </row>
    <row r="653" spans="1:15">
      <c r="A653" s="6">
        <v>33</v>
      </c>
      <c r="B653" s="15" t="s">
        <v>36</v>
      </c>
      <c r="C653" s="16" t="s">
        <v>88</v>
      </c>
      <c r="D653" s="17" t="s">
        <v>89</v>
      </c>
      <c r="E653" s="18" t="s">
        <v>22</v>
      </c>
      <c r="F653" s="67">
        <v>5</v>
      </c>
      <c r="G653" s="68">
        <v>5</v>
      </c>
      <c r="H653" s="68"/>
      <c r="I653" s="68"/>
      <c r="J653" s="68"/>
      <c r="K653" s="68">
        <v>5</v>
      </c>
      <c r="L653" s="61"/>
      <c r="M653" s="68">
        <f t="shared" si="18"/>
        <v>5</v>
      </c>
      <c r="N653" s="61"/>
      <c r="O653" s="68">
        <f t="shared" si="19"/>
        <v>5</v>
      </c>
    </row>
    <row r="654" spans="1:15">
      <c r="A654" s="6">
        <v>34</v>
      </c>
      <c r="B654" s="15" t="s">
        <v>94</v>
      </c>
      <c r="C654" s="16" t="s">
        <v>152</v>
      </c>
      <c r="D654" s="17" t="s">
        <v>95</v>
      </c>
      <c r="E654" s="18" t="s">
        <v>44</v>
      </c>
      <c r="F654" s="74">
        <v>6</v>
      </c>
      <c r="G654" s="68">
        <v>5</v>
      </c>
      <c r="H654" s="68"/>
      <c r="I654" s="68"/>
      <c r="J654" s="68"/>
      <c r="K654" s="68">
        <v>7</v>
      </c>
      <c r="L654" s="61"/>
      <c r="M654" s="68">
        <f t="shared" si="18"/>
        <v>6.1428571428571432</v>
      </c>
      <c r="N654" s="61"/>
      <c r="O654" s="68">
        <f t="shared" si="19"/>
        <v>6.1428571428571432</v>
      </c>
    </row>
    <row r="655" spans="1:15">
      <c r="A655" s="6">
        <v>35</v>
      </c>
      <c r="B655" s="101" t="s">
        <v>91</v>
      </c>
      <c r="C655" s="102" t="s">
        <v>90</v>
      </c>
      <c r="D655" s="103" t="s">
        <v>92</v>
      </c>
      <c r="E655" s="104" t="s">
        <v>93</v>
      </c>
      <c r="F655" s="92"/>
      <c r="G655" s="93"/>
      <c r="H655" s="93"/>
      <c r="I655" s="93"/>
      <c r="J655" s="93"/>
      <c r="K655" s="93"/>
      <c r="L655" s="94"/>
      <c r="M655" s="68">
        <f t="shared" si="18"/>
        <v>0</v>
      </c>
      <c r="N655" s="94"/>
      <c r="O655" s="68" t="s">
        <v>163</v>
      </c>
    </row>
    <row r="656" spans="1:15">
      <c r="A656" s="6">
        <v>36</v>
      </c>
      <c r="B656" s="46" t="s">
        <v>96</v>
      </c>
      <c r="C656" s="47" t="s">
        <v>97</v>
      </c>
      <c r="D656" s="48" t="s">
        <v>98</v>
      </c>
      <c r="E656" s="49" t="s">
        <v>99</v>
      </c>
      <c r="F656" s="75">
        <v>6</v>
      </c>
      <c r="G656" s="68">
        <v>10</v>
      </c>
      <c r="H656" s="68"/>
      <c r="I656" s="68"/>
      <c r="J656" s="68"/>
      <c r="K656" s="68">
        <v>9</v>
      </c>
      <c r="L656" s="61"/>
      <c r="M656" s="68">
        <f t="shared" si="18"/>
        <v>8.4285714285714288</v>
      </c>
      <c r="N656" s="61"/>
      <c r="O656" s="68">
        <f t="shared" si="19"/>
        <v>8.4285714285714288</v>
      </c>
    </row>
    <row r="657" spans="1:15">
      <c r="A657" s="6">
        <v>37</v>
      </c>
      <c r="B657" s="15" t="s">
        <v>13</v>
      </c>
      <c r="C657" s="16" t="s">
        <v>97</v>
      </c>
      <c r="D657" s="17" t="s">
        <v>153</v>
      </c>
      <c r="E657" s="18" t="s">
        <v>48</v>
      </c>
      <c r="F657" s="67">
        <v>6</v>
      </c>
      <c r="G657" s="68">
        <v>5</v>
      </c>
      <c r="H657" s="68"/>
      <c r="I657" s="68"/>
      <c r="J657" s="68"/>
      <c r="K657" s="68">
        <v>5</v>
      </c>
      <c r="L657" s="61"/>
      <c r="M657" s="68">
        <f t="shared" si="18"/>
        <v>5.2857142857142856</v>
      </c>
      <c r="N657" s="61"/>
      <c r="O657" s="68">
        <f t="shared" si="19"/>
        <v>5.2857142857142856</v>
      </c>
    </row>
    <row r="658" spans="1:15">
      <c r="A658" s="6">
        <v>38</v>
      </c>
      <c r="B658" s="20" t="s">
        <v>100</v>
      </c>
      <c r="C658" s="21" t="s">
        <v>101</v>
      </c>
      <c r="D658" s="50">
        <v>37014</v>
      </c>
      <c r="E658" s="23" t="s">
        <v>102</v>
      </c>
      <c r="F658" s="67">
        <v>8</v>
      </c>
      <c r="G658" s="68">
        <v>7</v>
      </c>
      <c r="H658" s="68"/>
      <c r="I658" s="68"/>
      <c r="J658" s="68"/>
      <c r="K658" s="68">
        <v>5</v>
      </c>
      <c r="L658" s="61"/>
      <c r="M658" s="68">
        <f t="shared" si="18"/>
        <v>6.4285714285714288</v>
      </c>
      <c r="N658" s="61"/>
      <c r="O658" s="68">
        <f t="shared" si="19"/>
        <v>6.4285714285714288</v>
      </c>
    </row>
    <row r="659" spans="1:15" ht="30">
      <c r="A659" s="6">
        <v>39</v>
      </c>
      <c r="B659" s="96" t="s">
        <v>21</v>
      </c>
      <c r="C659" s="97" t="s">
        <v>103</v>
      </c>
      <c r="D659" s="98" t="s">
        <v>104</v>
      </c>
      <c r="E659" s="99" t="s">
        <v>44</v>
      </c>
      <c r="F659" s="105"/>
      <c r="G659" s="93"/>
      <c r="H659" s="93"/>
      <c r="I659" s="93"/>
      <c r="J659" s="93"/>
      <c r="K659" s="93"/>
      <c r="L659" s="94"/>
      <c r="M659" s="68">
        <f t="shared" si="18"/>
        <v>0</v>
      </c>
      <c r="N659" s="94"/>
      <c r="O659" s="68" t="s">
        <v>163</v>
      </c>
    </row>
    <row r="660" spans="1:15">
      <c r="A660" s="6">
        <v>40</v>
      </c>
      <c r="B660" s="15" t="s">
        <v>13</v>
      </c>
      <c r="C660" s="16" t="s">
        <v>105</v>
      </c>
      <c r="D660" s="17" t="s">
        <v>106</v>
      </c>
      <c r="E660" s="18" t="s">
        <v>22</v>
      </c>
      <c r="F660" s="67">
        <v>6</v>
      </c>
      <c r="G660" s="68">
        <v>7</v>
      </c>
      <c r="H660" s="68"/>
      <c r="I660" s="68"/>
      <c r="J660" s="68"/>
      <c r="K660" s="68">
        <v>8</v>
      </c>
      <c r="L660" s="61"/>
      <c r="M660" s="68">
        <f t="shared" si="18"/>
        <v>7.1428571428571432</v>
      </c>
      <c r="N660" s="61"/>
      <c r="O660" s="68">
        <f t="shared" si="19"/>
        <v>7.1428571428571432</v>
      </c>
    </row>
    <row r="661" spans="1:15">
      <c r="A661" s="6">
        <v>41</v>
      </c>
      <c r="B661" s="28" t="s">
        <v>107</v>
      </c>
      <c r="C661" s="29" t="s">
        <v>108</v>
      </c>
      <c r="D661" s="32">
        <v>37175</v>
      </c>
      <c r="E661" s="31" t="s">
        <v>109</v>
      </c>
      <c r="F661" s="76">
        <v>7</v>
      </c>
      <c r="G661" s="68">
        <v>6</v>
      </c>
      <c r="H661" s="68"/>
      <c r="I661" s="68"/>
      <c r="J661" s="68"/>
      <c r="K661" s="68">
        <v>5</v>
      </c>
      <c r="L661" s="61"/>
      <c r="M661" s="68">
        <f t="shared" si="18"/>
        <v>5.8571428571428568</v>
      </c>
      <c r="N661" s="61"/>
      <c r="O661" s="68">
        <f t="shared" si="19"/>
        <v>5.8571428571428568</v>
      </c>
    </row>
    <row r="662" spans="1:15">
      <c r="A662" s="6">
        <v>42</v>
      </c>
      <c r="B662" s="15" t="s">
        <v>27</v>
      </c>
      <c r="C662" s="16" t="s">
        <v>123</v>
      </c>
      <c r="D662" s="17" t="s">
        <v>124</v>
      </c>
      <c r="E662" s="18" t="s">
        <v>125</v>
      </c>
      <c r="F662" s="70">
        <v>6</v>
      </c>
      <c r="G662" s="68">
        <v>6</v>
      </c>
      <c r="H662" s="68"/>
      <c r="I662" s="68"/>
      <c r="J662" s="68"/>
      <c r="K662" s="68">
        <v>8</v>
      </c>
      <c r="L662" s="61"/>
      <c r="M662" s="68">
        <f t="shared" si="18"/>
        <v>6.8571428571428568</v>
      </c>
      <c r="N662" s="61"/>
      <c r="O662" s="68">
        <f t="shared" si="19"/>
        <v>6.8571428571428568</v>
      </c>
    </row>
    <row r="663" spans="1:15">
      <c r="A663" s="6">
        <v>43</v>
      </c>
      <c r="B663" s="37" t="s">
        <v>110</v>
      </c>
      <c r="C663" s="38" t="s">
        <v>111</v>
      </c>
      <c r="D663" s="51" t="s">
        <v>112</v>
      </c>
      <c r="E663" s="40" t="s">
        <v>28</v>
      </c>
      <c r="F663" s="67">
        <v>6</v>
      </c>
      <c r="G663" s="68">
        <v>6</v>
      </c>
      <c r="H663" s="68"/>
      <c r="I663" s="68"/>
      <c r="J663" s="68"/>
      <c r="K663" s="68">
        <v>6</v>
      </c>
      <c r="L663" s="61"/>
      <c r="M663" s="68">
        <f t="shared" si="18"/>
        <v>6</v>
      </c>
      <c r="N663" s="61"/>
      <c r="O663" s="68">
        <f t="shared" si="19"/>
        <v>6</v>
      </c>
    </row>
    <row r="664" spans="1:15">
      <c r="A664" s="6">
        <v>44</v>
      </c>
      <c r="B664" s="15" t="s">
        <v>113</v>
      </c>
      <c r="C664" s="16" t="s">
        <v>114</v>
      </c>
      <c r="D664" s="17" t="s">
        <v>115</v>
      </c>
      <c r="E664" s="18" t="s">
        <v>56</v>
      </c>
      <c r="F664" s="67">
        <v>6</v>
      </c>
      <c r="G664" s="68">
        <v>7</v>
      </c>
      <c r="H664" s="68"/>
      <c r="I664" s="68"/>
      <c r="J664" s="68"/>
      <c r="K664" s="68">
        <v>5</v>
      </c>
      <c r="L664" s="61"/>
      <c r="M664" s="68">
        <f t="shared" si="18"/>
        <v>5.8571428571428568</v>
      </c>
      <c r="N664" s="61"/>
      <c r="O664" s="68">
        <f t="shared" si="19"/>
        <v>5.8571428571428568</v>
      </c>
    </row>
    <row r="665" spans="1:15">
      <c r="A665" s="6">
        <v>45</v>
      </c>
      <c r="B665" s="15" t="s">
        <v>117</v>
      </c>
      <c r="C665" s="16" t="s">
        <v>116</v>
      </c>
      <c r="D665" s="17" t="s">
        <v>118</v>
      </c>
      <c r="E665" s="18" t="s">
        <v>44</v>
      </c>
      <c r="F665" s="72">
        <v>6</v>
      </c>
      <c r="G665" s="68">
        <v>6</v>
      </c>
      <c r="H665" s="68"/>
      <c r="I665" s="68"/>
      <c r="J665" s="68"/>
      <c r="K665" s="68">
        <v>8</v>
      </c>
      <c r="L665" s="61"/>
      <c r="M665" s="68">
        <f t="shared" si="18"/>
        <v>6.8571428571428568</v>
      </c>
      <c r="N665" s="61"/>
      <c r="O665" s="68">
        <f t="shared" si="19"/>
        <v>6.8571428571428568</v>
      </c>
    </row>
    <row r="666" spans="1:15">
      <c r="A666" s="6">
        <v>46</v>
      </c>
      <c r="B666" s="82" t="s">
        <v>167</v>
      </c>
      <c r="C666" s="83" t="s">
        <v>159</v>
      </c>
      <c r="D666" s="61"/>
      <c r="E666" s="18"/>
      <c r="F666" s="67"/>
      <c r="G666" s="68"/>
      <c r="H666" s="68"/>
      <c r="I666" s="68"/>
      <c r="J666" s="68"/>
      <c r="K666" s="68"/>
      <c r="L666" s="61"/>
      <c r="M666" s="68">
        <f t="shared" si="18"/>
        <v>0</v>
      </c>
      <c r="N666" s="61"/>
      <c r="O666" s="68" t="s">
        <v>163</v>
      </c>
    </row>
    <row r="667" spans="1:15">
      <c r="A667" s="6">
        <v>47</v>
      </c>
      <c r="B667" s="82" t="s">
        <v>160</v>
      </c>
      <c r="C667" s="83" t="s">
        <v>161</v>
      </c>
      <c r="D667" s="61"/>
      <c r="E667" s="61"/>
      <c r="F667" s="68">
        <v>5</v>
      </c>
      <c r="G667" s="68">
        <v>10</v>
      </c>
      <c r="H667" s="68"/>
      <c r="I667" s="68"/>
      <c r="J667" s="68"/>
      <c r="K667" s="68">
        <v>7</v>
      </c>
      <c r="L667" s="61"/>
      <c r="M667" s="68">
        <f t="shared" si="18"/>
        <v>7.2857142857142856</v>
      </c>
      <c r="N667" s="61"/>
      <c r="O667" s="68">
        <f t="shared" si="19"/>
        <v>7.2857142857142856</v>
      </c>
    </row>
    <row r="668" spans="1:15">
      <c r="A668" s="6">
        <v>48</v>
      </c>
      <c r="B668" s="52" t="s">
        <v>53</v>
      </c>
      <c r="C668" s="53" t="s">
        <v>162</v>
      </c>
      <c r="D668" s="54"/>
      <c r="E668" s="62"/>
      <c r="F668" s="81">
        <v>5</v>
      </c>
      <c r="G668" s="81">
        <v>6</v>
      </c>
      <c r="H668" s="81"/>
      <c r="I668" s="81"/>
      <c r="J668" s="81"/>
      <c r="K668" s="81">
        <v>5</v>
      </c>
      <c r="L668" s="62"/>
      <c r="M668" s="68">
        <f t="shared" si="18"/>
        <v>5.2857142857142856</v>
      </c>
      <c r="N668" s="62"/>
      <c r="O668" s="68">
        <f t="shared" si="19"/>
        <v>5.2857142857142856</v>
      </c>
    </row>
    <row r="669" spans="1:15">
      <c r="A669" s="60">
        <v>49</v>
      </c>
      <c r="B669" s="60" t="s">
        <v>235</v>
      </c>
      <c r="C669" s="60" t="s">
        <v>236</v>
      </c>
      <c r="D669" s="332"/>
      <c r="E669" s="156"/>
      <c r="F669" s="154">
        <v>6</v>
      </c>
      <c r="G669" s="154">
        <v>8</v>
      </c>
      <c r="H669" s="154"/>
      <c r="I669" s="154"/>
      <c r="J669" s="154"/>
      <c r="K669" s="154">
        <v>7</v>
      </c>
      <c r="L669" s="156"/>
      <c r="M669" s="68">
        <f t="shared" si="18"/>
        <v>7</v>
      </c>
      <c r="N669" s="156"/>
      <c r="O669" s="68">
        <f t="shared" si="19"/>
        <v>7</v>
      </c>
    </row>
    <row r="670" spans="1:15">
      <c r="B670" s="60" t="s">
        <v>179</v>
      </c>
      <c r="C670" s="60" t="s">
        <v>180</v>
      </c>
      <c r="F670" s="79">
        <v>6</v>
      </c>
      <c r="G670" s="79">
        <v>6</v>
      </c>
      <c r="K670" s="79">
        <v>7</v>
      </c>
      <c r="M670" s="68">
        <f t="shared" si="18"/>
        <v>6.4285714285714288</v>
      </c>
      <c r="O670" s="68">
        <f t="shared" si="19"/>
        <v>6.4285714285714288</v>
      </c>
    </row>
    <row r="671" spans="1:15">
      <c r="B671" s="60" t="s">
        <v>193</v>
      </c>
      <c r="C671" s="60" t="s">
        <v>194</v>
      </c>
      <c r="F671" s="79">
        <v>6</v>
      </c>
      <c r="G671" s="79">
        <v>5</v>
      </c>
      <c r="K671" s="79">
        <v>7</v>
      </c>
      <c r="M671" s="68">
        <f t="shared" si="18"/>
        <v>6.1428571428571432</v>
      </c>
      <c r="O671" s="68">
        <f t="shared" si="19"/>
        <v>6.1428571428571432</v>
      </c>
    </row>
    <row r="672" spans="1:15">
      <c r="B672" s="60" t="s">
        <v>269</v>
      </c>
      <c r="C672" s="60" t="s">
        <v>147</v>
      </c>
    </row>
    <row r="673" spans="2:3">
      <c r="B673" s="60" t="s">
        <v>21</v>
      </c>
      <c r="C673" s="60" t="s">
        <v>194</v>
      </c>
    </row>
  </sheetData>
  <mergeCells count="130">
    <mergeCell ref="A513:O513"/>
    <mergeCell ref="A514:O514"/>
    <mergeCell ref="A515:O515"/>
    <mergeCell ref="A516:O516"/>
    <mergeCell ref="A517:O517"/>
    <mergeCell ref="A518:A519"/>
    <mergeCell ref="B518:C519"/>
    <mergeCell ref="D518:D519"/>
    <mergeCell ref="E518:E519"/>
    <mergeCell ref="F518:J519"/>
    <mergeCell ref="K518:K519"/>
    <mergeCell ref="L518:L519"/>
    <mergeCell ref="M518:N518"/>
    <mergeCell ref="A373:O373"/>
    <mergeCell ref="A374:O374"/>
    <mergeCell ref="A375:O375"/>
    <mergeCell ref="A376:O376"/>
    <mergeCell ref="K377:K378"/>
    <mergeCell ref="L377:L378"/>
    <mergeCell ref="M377:N377"/>
    <mergeCell ref="A377:A378"/>
    <mergeCell ref="B377:C378"/>
    <mergeCell ref="D377:D378"/>
    <mergeCell ref="E377:E378"/>
    <mergeCell ref="F377:J378"/>
    <mergeCell ref="A65:O65"/>
    <mergeCell ref="K6:K7"/>
    <mergeCell ref="L6:L7"/>
    <mergeCell ref="M6:N6"/>
    <mergeCell ref="A6:A7"/>
    <mergeCell ref="B6:C7"/>
    <mergeCell ref="D6:D7"/>
    <mergeCell ref="E6:E7"/>
    <mergeCell ref="A372:O372"/>
    <mergeCell ref="A122:O122"/>
    <mergeCell ref="A123:O123"/>
    <mergeCell ref="A124:O124"/>
    <mergeCell ref="A125:O125"/>
    <mergeCell ref="A66:O66"/>
    <mergeCell ref="A67:A68"/>
    <mergeCell ref="B67:C68"/>
    <mergeCell ref="D67:D68"/>
    <mergeCell ref="E67:E68"/>
    <mergeCell ref="F67:J68"/>
    <mergeCell ref="K67:K68"/>
    <mergeCell ref="L67:L68"/>
    <mergeCell ref="M67:N67"/>
    <mergeCell ref="A184:O184"/>
    <mergeCell ref="A185:O185"/>
    <mergeCell ref="A1:O1"/>
    <mergeCell ref="A2:O2"/>
    <mergeCell ref="A3:O3"/>
    <mergeCell ref="A4:O4"/>
    <mergeCell ref="A5:O5"/>
    <mergeCell ref="F6:J7"/>
    <mergeCell ref="A62:O62"/>
    <mergeCell ref="A63:O63"/>
    <mergeCell ref="A64:O64"/>
    <mergeCell ref="A186:O186"/>
    <mergeCell ref="A187:O187"/>
    <mergeCell ref="A188:O188"/>
    <mergeCell ref="A126:O126"/>
    <mergeCell ref="A127:A128"/>
    <mergeCell ref="B127:C128"/>
    <mergeCell ref="D127:D128"/>
    <mergeCell ref="E127:E128"/>
    <mergeCell ref="F127:J128"/>
    <mergeCell ref="K127:K128"/>
    <mergeCell ref="L127:L128"/>
    <mergeCell ref="M127:N127"/>
    <mergeCell ref="K189:K190"/>
    <mergeCell ref="L189:L190"/>
    <mergeCell ref="M189:N189"/>
    <mergeCell ref="A247:O247"/>
    <mergeCell ref="A248:O248"/>
    <mergeCell ref="A189:A190"/>
    <mergeCell ref="B189:C190"/>
    <mergeCell ref="D189:D190"/>
    <mergeCell ref="E189:E190"/>
    <mergeCell ref="F189:J190"/>
    <mergeCell ref="A249:O249"/>
    <mergeCell ref="A250:O250"/>
    <mergeCell ref="A251:O251"/>
    <mergeCell ref="A252:A253"/>
    <mergeCell ref="B252:C253"/>
    <mergeCell ref="D252:D253"/>
    <mergeCell ref="E252:E253"/>
    <mergeCell ref="F252:J253"/>
    <mergeCell ref="K252:K253"/>
    <mergeCell ref="L252:L253"/>
    <mergeCell ref="M252:N252"/>
    <mergeCell ref="K314:K315"/>
    <mergeCell ref="L314:L315"/>
    <mergeCell ref="M314:N314"/>
    <mergeCell ref="A314:A315"/>
    <mergeCell ref="B314:C315"/>
    <mergeCell ref="D314:D315"/>
    <mergeCell ref="E314:E315"/>
    <mergeCell ref="F314:J315"/>
    <mergeCell ref="A309:O309"/>
    <mergeCell ref="A310:O310"/>
    <mergeCell ref="A311:O311"/>
    <mergeCell ref="A312:O312"/>
    <mergeCell ref="A313:O313"/>
    <mergeCell ref="K439:K440"/>
    <mergeCell ref="L439:L440"/>
    <mergeCell ref="M439:N439"/>
    <mergeCell ref="A439:A440"/>
    <mergeCell ref="B439:C440"/>
    <mergeCell ref="D439:D440"/>
    <mergeCell ref="E439:E440"/>
    <mergeCell ref="F439:J440"/>
    <mergeCell ref="A434:O434"/>
    <mergeCell ref="A435:O435"/>
    <mergeCell ref="A436:O436"/>
    <mergeCell ref="A437:O437"/>
    <mergeCell ref="A438:O438"/>
    <mergeCell ref="A614:O614"/>
    <mergeCell ref="A615:O615"/>
    <mergeCell ref="A616:O616"/>
    <mergeCell ref="A617:O617"/>
    <mergeCell ref="A618:O618"/>
    <mergeCell ref="A619:A620"/>
    <mergeCell ref="B619:C620"/>
    <mergeCell ref="D619:D620"/>
    <mergeCell ref="E619:E620"/>
    <mergeCell ref="F619:J620"/>
    <mergeCell ref="K619:K620"/>
    <mergeCell ref="L619:L620"/>
    <mergeCell ref="M619:N619"/>
  </mergeCells>
  <pageMargins left="0" right="0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T57"/>
  <sheetViews>
    <sheetView workbookViewId="0">
      <selection activeCell="A5" sqref="A5:A57"/>
    </sheetView>
  </sheetViews>
  <sheetFormatPr defaultRowHeight="15"/>
  <cols>
    <col min="1" max="1" width="5.140625" style="420" customWidth="1"/>
    <col min="2" max="2" width="17.85546875" style="60" customWidth="1"/>
    <col min="3" max="3" width="8.28515625" style="60" customWidth="1"/>
    <col min="4" max="4" width="11.85546875" style="420" customWidth="1"/>
    <col min="5" max="5" width="33.7109375" style="60" customWidth="1"/>
    <col min="6" max="17" width="5" style="60" customWidth="1"/>
    <col min="18" max="16384" width="9.140625" style="60"/>
  </cols>
  <sheetData>
    <row r="1" spans="1:20" s="88" customFormat="1" ht="18.75">
      <c r="A1" s="434"/>
      <c r="C1" s="88" t="s">
        <v>175</v>
      </c>
      <c r="D1" s="434"/>
    </row>
    <row r="2" spans="1:20" s="109" customFormat="1" ht="14.25">
      <c r="A2" s="424"/>
      <c r="D2" s="424"/>
      <c r="E2" s="109" t="s">
        <v>209</v>
      </c>
    </row>
    <row r="3" spans="1:20" ht="101.25" customHeight="1">
      <c r="A3" s="679" t="s">
        <v>128</v>
      </c>
      <c r="B3" s="679" t="s">
        <v>129</v>
      </c>
      <c r="C3" s="679"/>
      <c r="D3" s="680" t="s">
        <v>130</v>
      </c>
      <c r="E3" s="680" t="s">
        <v>131</v>
      </c>
      <c r="F3" s="145" t="str">
        <f>tphk1!O6</f>
        <v>Vật liệu điện</v>
      </c>
      <c r="G3" s="149" t="str">
        <f>tphk1!O67</f>
        <v>An toàn điện</v>
      </c>
      <c r="H3" s="145" t="str">
        <f>tphk1!O127</f>
        <v>Pháp luật</v>
      </c>
      <c r="I3" s="149" t="str">
        <f>tphk1!O189</f>
        <v>vẽ điện</v>
      </c>
      <c r="J3" s="149" t="str">
        <f>tphk1!O252</f>
        <v>mạch điện</v>
      </c>
      <c r="K3" s="145" t="str">
        <f>tphk1!O314</f>
        <v>Vẽ kỹ thuật</v>
      </c>
      <c r="L3" s="145" t="str">
        <f>tphk1!O377</f>
        <v>Chính trị</v>
      </c>
      <c r="M3" s="145" t="str">
        <f>tphk1!O439</f>
        <v>Tiếng Anh</v>
      </c>
      <c r="N3" s="145" t="str">
        <f>tphk1!O518</f>
        <v>Tin học</v>
      </c>
      <c r="O3" s="145" t="str">
        <f>tphk1!O619</f>
        <v>giáo dục thể chất</v>
      </c>
      <c r="P3" s="145" t="s">
        <v>203</v>
      </c>
      <c r="Q3" s="145" t="s">
        <v>204</v>
      </c>
    </row>
    <row r="4" spans="1:20" s="109" customFormat="1" ht="17.25">
      <c r="A4" s="679"/>
      <c r="B4" s="679"/>
      <c r="C4" s="679"/>
      <c r="D4" s="680"/>
      <c r="E4" s="680"/>
      <c r="F4" s="146">
        <f>tphk1!O7</f>
        <v>2</v>
      </c>
      <c r="G4" s="146">
        <f>tphk1!O68</f>
        <v>2</v>
      </c>
      <c r="H4" s="146">
        <f>tphk1!O128</f>
        <v>1</v>
      </c>
      <c r="I4" s="146">
        <f>tphk1!O190</f>
        <v>2</v>
      </c>
      <c r="J4" s="146">
        <f>tphk1!O253</f>
        <v>4</v>
      </c>
      <c r="K4" s="146">
        <f>tphk1!O315</f>
        <v>2</v>
      </c>
      <c r="L4" s="146">
        <f>tphk1!O378</f>
        <v>2</v>
      </c>
      <c r="M4" s="146">
        <f>tphk1!O440</f>
        <v>2</v>
      </c>
      <c r="N4" s="146">
        <f>tphk1!O519</f>
        <v>2</v>
      </c>
      <c r="O4" s="146">
        <f>tphk1!O620</f>
        <v>2</v>
      </c>
      <c r="P4" s="146">
        <f>SUM(F4:O4)</f>
        <v>21</v>
      </c>
      <c r="Q4" s="146"/>
    </row>
    <row r="5" spans="1:20" ht="17.25" customHeight="1">
      <c r="A5" s="140">
        <v>1</v>
      </c>
      <c r="B5" s="141" t="s">
        <v>0</v>
      </c>
      <c r="C5" s="141" t="s">
        <v>1</v>
      </c>
      <c r="D5" s="140" t="s">
        <v>2</v>
      </c>
      <c r="E5" s="143" t="s">
        <v>3</v>
      </c>
      <c r="F5" s="144">
        <f>tphk1!O8</f>
        <v>6.1428571428571432</v>
      </c>
      <c r="G5" s="144">
        <f>tphk1!O69</f>
        <v>5.2857142857142856</v>
      </c>
      <c r="H5" s="144">
        <f>tphk1!O129</f>
        <v>7.8</v>
      </c>
      <c r="I5" s="144">
        <f>tphk1!O191</f>
        <v>7</v>
      </c>
      <c r="J5" s="144">
        <f>tphk1!O254</f>
        <v>5.5555555555555554</v>
      </c>
      <c r="K5" s="144">
        <f>tphk1!O316</f>
        <v>5.5714285714285712</v>
      </c>
      <c r="L5" s="144">
        <f>tphk1!O379</f>
        <v>5.7142857142857144</v>
      </c>
      <c r="M5" s="144">
        <f>tphk1!O441</f>
        <v>5.6363636363636367</v>
      </c>
      <c r="N5" s="144">
        <f>tphk1!O520</f>
        <v>6.4285714285714288</v>
      </c>
      <c r="O5" s="144">
        <f>tphk1!O621</f>
        <v>6</v>
      </c>
      <c r="P5" s="144">
        <f>(F5*2+G5*2+H5*1+I5*2+J5*4+K5*2+L5*2+M5*2+N5*2+O5*2)/21</f>
        <v>5.9800316086030367</v>
      </c>
      <c r="Q5" s="148" t="str">
        <f>(IF(P5&gt;=8,"Giỏi",IF(P5&gt;=7,"Khá",IF(P5&gt;=6,"TB","yếu"))))</f>
        <v>yếu</v>
      </c>
    </row>
    <row r="6" spans="1:20" ht="17.25" customHeight="1">
      <c r="A6" s="6">
        <v>2</v>
      </c>
      <c r="B6" s="18" t="s">
        <v>4</v>
      </c>
      <c r="C6" s="18" t="s">
        <v>5</v>
      </c>
      <c r="D6" s="405" t="s">
        <v>137</v>
      </c>
      <c r="E6" s="126" t="s">
        <v>138</v>
      </c>
      <c r="F6" s="68">
        <f>tphk1!O9</f>
        <v>6.5714285714285712</v>
      </c>
      <c r="G6" s="68">
        <f>tphk1!O70</f>
        <v>6.1428571428571432</v>
      </c>
      <c r="H6" s="68">
        <f>tphk1!O130</f>
        <v>8.1999999999999993</v>
      </c>
      <c r="I6" s="68">
        <f>tphk1!O192</f>
        <v>7</v>
      </c>
      <c r="J6" s="68">
        <f>tphk1!O255</f>
        <v>5.7777777777777777</v>
      </c>
      <c r="K6" s="68">
        <f>tphk1!O317</f>
        <v>7.4285714285714288</v>
      </c>
      <c r="L6" s="68">
        <f>tphk1!O380</f>
        <v>6.2857142857142856</v>
      </c>
      <c r="M6" s="68">
        <f>tphk1!O442</f>
        <v>6.1818181818181817</v>
      </c>
      <c r="N6" s="123">
        <f>tphk1!O521</f>
        <v>6</v>
      </c>
      <c r="O6" s="68">
        <f>tphk1!O622</f>
        <v>5.2857142857142856</v>
      </c>
      <c r="P6" s="68">
        <f t="shared" ref="P6:P57" si="0">(F6*2+G6*2+H6*1+I6*2+J6*4+K6*2+L6*2+M6*2+N6*2+O6*2)/21</f>
        <v>6.3382532811104246</v>
      </c>
      <c r="Q6" s="61" t="str">
        <f t="shared" ref="Q6:Q57" si="1">(IF(P6&gt;=8,"Giỏi",IF(P6&gt;=7,"Khá",IF(P6&gt;=6,"TB","yếu"))))</f>
        <v>TB</v>
      </c>
    </row>
    <row r="7" spans="1:20" ht="17.25" customHeight="1">
      <c r="A7" s="140">
        <v>3</v>
      </c>
      <c r="B7" s="18" t="s">
        <v>6</v>
      </c>
      <c r="C7" s="18" t="s">
        <v>7</v>
      </c>
      <c r="D7" s="405" t="s">
        <v>8</v>
      </c>
      <c r="E7" s="126" t="s">
        <v>9</v>
      </c>
      <c r="F7" s="68">
        <f>tphk1!O10</f>
        <v>6</v>
      </c>
      <c r="G7" s="68">
        <f>tphk1!O71</f>
        <v>5.2857142857142856</v>
      </c>
      <c r="H7" s="68">
        <f>tphk1!O131</f>
        <v>8</v>
      </c>
      <c r="I7" s="68">
        <f>tphk1!O193</f>
        <v>5</v>
      </c>
      <c r="J7" s="68">
        <f>tphk1!O256</f>
        <v>5.333333333333333</v>
      </c>
      <c r="K7" s="68">
        <f>tphk1!O318</f>
        <v>6.4285714285714288</v>
      </c>
      <c r="L7" s="68">
        <f>tphk1!O381</f>
        <v>6</v>
      </c>
      <c r="M7" s="68">
        <f>tphk1!O443</f>
        <v>6.1818181818181817</v>
      </c>
      <c r="N7" s="123">
        <f>tphk1!O522</f>
        <v>6</v>
      </c>
      <c r="O7" s="68">
        <f>tphk1!O623</f>
        <v>6.7142857142857144</v>
      </c>
      <c r="P7" s="68">
        <f t="shared" si="0"/>
        <v>5.9311482168625025</v>
      </c>
      <c r="Q7" s="61" t="str">
        <f t="shared" si="1"/>
        <v>yếu</v>
      </c>
    </row>
    <row r="8" spans="1:20" ht="17.25" customHeight="1">
      <c r="A8" s="6">
        <v>4</v>
      </c>
      <c r="B8" s="18" t="s">
        <v>10</v>
      </c>
      <c r="C8" s="18" t="s">
        <v>11</v>
      </c>
      <c r="D8" s="406">
        <v>37142</v>
      </c>
      <c r="E8" s="126" t="s">
        <v>12</v>
      </c>
      <c r="F8" s="68">
        <f>tphk1!O11</f>
        <v>6.1428571428571432</v>
      </c>
      <c r="G8" s="68">
        <f>tphk1!O72</f>
        <v>6.1428571428571432</v>
      </c>
      <c r="H8" s="68">
        <f>tphk1!O132</f>
        <v>7.8</v>
      </c>
      <c r="I8" s="68">
        <f>tphk1!O194</f>
        <v>6.4285714285714288</v>
      </c>
      <c r="J8" s="68">
        <f>tphk1!O257</f>
        <v>7.2222222222222223</v>
      </c>
      <c r="K8" s="68">
        <f>tphk1!O319</f>
        <v>6.2857142857142856</v>
      </c>
      <c r="L8" s="68">
        <f>tphk1!O382</f>
        <v>7</v>
      </c>
      <c r="M8" s="68">
        <f>tphk1!O444</f>
        <v>6.1818181818181817</v>
      </c>
      <c r="N8" s="68">
        <f>tphk1!O523</f>
        <v>6.4285714285714288</v>
      </c>
      <c r="O8" s="68">
        <f>tphk1!O624</f>
        <v>5.5714285714285712</v>
      </c>
      <c r="P8" s="68">
        <f t="shared" si="0"/>
        <v>6.5263107263107258</v>
      </c>
      <c r="Q8" s="61" t="str">
        <f t="shared" si="1"/>
        <v>TB</v>
      </c>
    </row>
    <row r="9" spans="1:20" ht="17.25" customHeight="1">
      <c r="A9" s="140">
        <v>5</v>
      </c>
      <c r="B9" s="18" t="s">
        <v>13</v>
      </c>
      <c r="C9" s="18" t="s">
        <v>14</v>
      </c>
      <c r="D9" s="405" t="s">
        <v>15</v>
      </c>
      <c r="E9" s="126" t="s">
        <v>16</v>
      </c>
      <c r="F9" s="68">
        <f>tphk1!O12</f>
        <v>6.4285714285714288</v>
      </c>
      <c r="G9" s="68">
        <f>tphk1!O73</f>
        <v>5.4285714285714288</v>
      </c>
      <c r="H9" s="68">
        <f>tphk1!O133</f>
        <v>7.6</v>
      </c>
      <c r="I9" s="68">
        <f>tphk1!O195</f>
        <v>7.5714285714285712</v>
      </c>
      <c r="J9" s="68">
        <f>tphk1!O258</f>
        <v>7.5555555555555554</v>
      </c>
      <c r="K9" s="68">
        <f>tphk1!O320</f>
        <v>8.2857142857142865</v>
      </c>
      <c r="L9" s="68">
        <f>tphk1!O383</f>
        <v>7</v>
      </c>
      <c r="M9" s="68">
        <f>tphk1!O445</f>
        <v>5.6363636363636367</v>
      </c>
      <c r="N9" s="68">
        <f>tphk1!O524</f>
        <v>6.2857142857142856</v>
      </c>
      <c r="O9" s="68">
        <f>tphk1!O625</f>
        <v>5.8571428571428568</v>
      </c>
      <c r="P9" s="68">
        <f t="shared" si="0"/>
        <v>6.8004397718683443</v>
      </c>
      <c r="Q9" s="61" t="str">
        <f t="shared" si="1"/>
        <v>TB</v>
      </c>
    </row>
    <row r="10" spans="1:20" ht="17.25" customHeight="1">
      <c r="A10" s="6">
        <v>6</v>
      </c>
      <c r="B10" s="23" t="s">
        <v>17</v>
      </c>
      <c r="C10" s="23" t="s">
        <v>18</v>
      </c>
      <c r="D10" s="407" t="s">
        <v>19</v>
      </c>
      <c r="E10" s="127" t="s">
        <v>20</v>
      </c>
      <c r="F10" s="68">
        <f>tphk1!O13</f>
        <v>5.5714285714285712</v>
      </c>
      <c r="G10" s="68">
        <f>tphk1!O74</f>
        <v>5.7142857142857144</v>
      </c>
      <c r="H10" s="68">
        <f>tphk1!O134</f>
        <v>8</v>
      </c>
      <c r="I10" s="68">
        <f>tphk1!O196</f>
        <v>6</v>
      </c>
      <c r="J10" s="68">
        <f>tphk1!O259</f>
        <v>5.7777777777777777</v>
      </c>
      <c r="K10" s="68">
        <f>tphk1!O321</f>
        <v>7</v>
      </c>
      <c r="L10" s="68">
        <f>tphk1!O384</f>
        <v>7</v>
      </c>
      <c r="M10" s="68">
        <f>tphk1!O446</f>
        <v>5.8181818181818183</v>
      </c>
      <c r="N10" s="123">
        <f>tphk1!O525</f>
        <v>6</v>
      </c>
      <c r="O10" s="68">
        <f>tphk1!O626</f>
        <v>6.4285714285714288</v>
      </c>
      <c r="P10" s="68">
        <f t="shared" si="0"/>
        <v>6.198859341716485</v>
      </c>
      <c r="Q10" s="61" t="str">
        <f t="shared" si="1"/>
        <v>TB</v>
      </c>
      <c r="S10" s="121" t="s">
        <v>205</v>
      </c>
      <c r="T10" s="121">
        <f>COUNTIF(Q5:Q52,"Giỏi")</f>
        <v>0</v>
      </c>
    </row>
    <row r="11" spans="1:20" ht="17.25" customHeight="1">
      <c r="A11" s="140">
        <v>7</v>
      </c>
      <c r="B11" s="18" t="s">
        <v>23</v>
      </c>
      <c r="C11" s="18" t="s">
        <v>24</v>
      </c>
      <c r="D11" s="406">
        <v>36929</v>
      </c>
      <c r="E11" s="126" t="s">
        <v>25</v>
      </c>
      <c r="F11" s="68">
        <f>tphk1!O14</f>
        <v>6.1428571428571432</v>
      </c>
      <c r="G11" s="68">
        <f>tphk1!O75</f>
        <v>5</v>
      </c>
      <c r="H11" s="68">
        <f>tphk1!O135</f>
        <v>7.2</v>
      </c>
      <c r="I11" s="68">
        <f>tphk1!O197</f>
        <v>5.2857142857142856</v>
      </c>
      <c r="J11" s="68">
        <f>tphk1!O260</f>
        <v>6</v>
      </c>
      <c r="K11" s="68">
        <f>tphk1!O322</f>
        <v>6.2857142857142856</v>
      </c>
      <c r="L11" s="68">
        <f>tphk1!O385</f>
        <v>6.7142857142857144</v>
      </c>
      <c r="M11" s="68">
        <f>tphk1!O447</f>
        <v>5.9090909090909092</v>
      </c>
      <c r="N11" s="123">
        <f>tphk1!O526</f>
        <v>5.7142857142857144</v>
      </c>
      <c r="O11" s="68">
        <f>tphk1!O627</f>
        <v>7.2857142857142856</v>
      </c>
      <c r="P11" s="68">
        <f t="shared" si="0"/>
        <v>6.0893011750154598</v>
      </c>
      <c r="Q11" s="61" t="str">
        <f t="shared" si="1"/>
        <v>TB</v>
      </c>
      <c r="S11" s="121" t="s">
        <v>206</v>
      </c>
      <c r="T11" s="121">
        <f>COUNTIF(Q6:Q53,"Khá")</f>
        <v>3</v>
      </c>
    </row>
    <row r="12" spans="1:20" ht="17.25" customHeight="1">
      <c r="A12" s="6">
        <v>8</v>
      </c>
      <c r="B12" s="18" t="s">
        <v>139</v>
      </c>
      <c r="C12" s="18" t="s">
        <v>140</v>
      </c>
      <c r="D12" s="405" t="s">
        <v>141</v>
      </c>
      <c r="E12" s="126" t="s">
        <v>142</v>
      </c>
      <c r="F12" s="68">
        <f>tphk1!O15</f>
        <v>6</v>
      </c>
      <c r="G12" s="68">
        <f>tphk1!O76</f>
        <v>6.1428571428571432</v>
      </c>
      <c r="H12" s="68">
        <f>tphk1!O136</f>
        <v>8</v>
      </c>
      <c r="I12" s="68">
        <f>tphk1!O198</f>
        <v>6.7142857142857144</v>
      </c>
      <c r="J12" s="68">
        <f>tphk1!O261</f>
        <v>6.5555555555555554</v>
      </c>
      <c r="K12" s="68">
        <f>tphk1!O323</f>
        <v>7</v>
      </c>
      <c r="L12" s="68">
        <f>tphk1!O386</f>
        <v>7</v>
      </c>
      <c r="M12" s="68">
        <f>tphk1!O448</f>
        <v>6</v>
      </c>
      <c r="N12" s="68">
        <f>tphk1!O527</f>
        <v>7</v>
      </c>
      <c r="O12" s="68">
        <f>tphk1!O628</f>
        <v>5.8571428571428568</v>
      </c>
      <c r="P12" s="68">
        <f t="shared" si="0"/>
        <v>6.5547996976568399</v>
      </c>
      <c r="Q12" s="61" t="str">
        <f t="shared" si="1"/>
        <v>TB</v>
      </c>
      <c r="S12" s="121" t="s">
        <v>207</v>
      </c>
      <c r="T12" s="121">
        <f>COUNTIF(Q7:Q54,"TB")</f>
        <v>23</v>
      </c>
    </row>
    <row r="13" spans="1:20" ht="17.25" customHeight="1">
      <c r="A13" s="140">
        <v>9</v>
      </c>
      <c r="B13" s="18" t="s">
        <v>143</v>
      </c>
      <c r="C13" s="18" t="s">
        <v>144</v>
      </c>
      <c r="D13" s="405" t="s">
        <v>145</v>
      </c>
      <c r="E13" s="126" t="s">
        <v>26</v>
      </c>
      <c r="F13" s="68">
        <f>tphk1!O16</f>
        <v>6.4285714285714288</v>
      </c>
      <c r="G13" s="68">
        <f>tphk1!O77</f>
        <v>6.2857142857142856</v>
      </c>
      <c r="H13" s="68">
        <f>tphk1!O137</f>
        <v>8</v>
      </c>
      <c r="I13" s="68">
        <f>tphk1!O199</f>
        <v>6.4285714285714288</v>
      </c>
      <c r="J13" s="68">
        <f>tphk1!O262</f>
        <v>7.4444444444444446</v>
      </c>
      <c r="K13" s="68">
        <f>tphk1!O324</f>
        <v>7</v>
      </c>
      <c r="L13" s="68">
        <f>tphk1!O387</f>
        <v>7</v>
      </c>
      <c r="M13" s="68">
        <f>tphk1!O449</f>
        <v>6.3636363636363633</v>
      </c>
      <c r="N13" s="68">
        <f>tphk1!O528</f>
        <v>6.2857142857142856</v>
      </c>
      <c r="O13" s="68">
        <f>tphk1!O629</f>
        <v>6.4285714285714288</v>
      </c>
      <c r="P13" s="68">
        <f t="shared" si="0"/>
        <v>6.7723493437779165</v>
      </c>
      <c r="Q13" s="61" t="str">
        <f t="shared" si="1"/>
        <v>TB</v>
      </c>
      <c r="S13" s="121" t="s">
        <v>208</v>
      </c>
      <c r="T13" s="121">
        <f>COUNTIF(Q5:Q52,"Yếu")</f>
        <v>11</v>
      </c>
    </row>
    <row r="14" spans="1:20" ht="17.25" customHeight="1">
      <c r="A14" s="6">
        <v>10</v>
      </c>
      <c r="B14" s="27" t="s">
        <v>29</v>
      </c>
      <c r="C14" s="27" t="s">
        <v>30</v>
      </c>
      <c r="D14" s="408">
        <v>37231</v>
      </c>
      <c r="E14" s="128" t="s">
        <v>31</v>
      </c>
      <c r="F14" s="68">
        <f>tphk1!O17</f>
        <v>6</v>
      </c>
      <c r="G14" s="68">
        <f>tphk1!O78</f>
        <v>5.4285714285714288</v>
      </c>
      <c r="H14" s="68">
        <f>tphk1!O138</f>
        <v>7.6</v>
      </c>
      <c r="I14" s="68">
        <f>tphk1!O200</f>
        <v>5.7142857142857144</v>
      </c>
      <c r="J14" s="68">
        <f>tphk1!O263</f>
        <v>5.5555555555555554</v>
      </c>
      <c r="K14" s="68">
        <f>tphk1!O325</f>
        <v>6</v>
      </c>
      <c r="L14" s="68">
        <f>tphk1!O388</f>
        <v>6.2857142857142856</v>
      </c>
      <c r="M14" s="68">
        <f>tphk1!O450</f>
        <v>5.8181818181818183</v>
      </c>
      <c r="N14" s="68">
        <f>tphk1!O529</f>
        <v>5.8571428571428568</v>
      </c>
      <c r="O14" s="68">
        <f>tphk1!O630</f>
        <v>7.2857142857142856</v>
      </c>
      <c r="P14" s="68">
        <f t="shared" si="0"/>
        <v>6.0286401429258563</v>
      </c>
      <c r="Q14" s="61" t="str">
        <f t="shared" si="1"/>
        <v>TB</v>
      </c>
    </row>
    <row r="15" spans="1:20" ht="17.25" customHeight="1">
      <c r="A15" s="140">
        <v>11</v>
      </c>
      <c r="B15" s="31" t="s">
        <v>32</v>
      </c>
      <c r="C15" s="31" t="s">
        <v>33</v>
      </c>
      <c r="D15" s="409" t="s">
        <v>34</v>
      </c>
      <c r="E15" s="129" t="s">
        <v>35</v>
      </c>
      <c r="F15" s="68">
        <f>tphk1!O18</f>
        <v>5.7142857142857144</v>
      </c>
      <c r="G15" s="68">
        <f>tphk1!O79</f>
        <v>5.2857142857142856</v>
      </c>
      <c r="H15" s="68">
        <f>tphk1!O139</f>
        <v>6.2</v>
      </c>
      <c r="I15" s="68">
        <f>tphk1!O201</f>
        <v>5.7142857142857144</v>
      </c>
      <c r="J15" s="68">
        <f>tphk1!O264</f>
        <v>5</v>
      </c>
      <c r="K15" s="68">
        <f>tphk1!O326</f>
        <v>5.7142857142857144</v>
      </c>
      <c r="L15" s="68">
        <f>tphk1!O389</f>
        <v>6.2857142857142856</v>
      </c>
      <c r="M15" s="68">
        <f>tphk1!O451</f>
        <v>6.3636363636363633</v>
      </c>
      <c r="N15" s="68">
        <f>tphk1!O530</f>
        <v>6</v>
      </c>
      <c r="O15" s="68">
        <f>tphk1!O631</f>
        <v>8.1428571428571423</v>
      </c>
      <c r="P15" s="68">
        <f t="shared" si="0"/>
        <v>5.9353123067408777</v>
      </c>
      <c r="Q15" s="61" t="str">
        <f t="shared" si="1"/>
        <v>yếu</v>
      </c>
    </row>
    <row r="16" spans="1:20" ht="17.25" customHeight="1">
      <c r="A16" s="6">
        <v>12</v>
      </c>
      <c r="B16" s="10" t="s">
        <v>36</v>
      </c>
      <c r="C16" s="10" t="s">
        <v>37</v>
      </c>
      <c r="D16" s="410">
        <v>37205</v>
      </c>
      <c r="E16" s="130" t="s">
        <v>38</v>
      </c>
      <c r="F16" s="68" t="str">
        <f>tphk1!O19</f>
        <v>bỏ</v>
      </c>
      <c r="G16" s="68" t="str">
        <f>tphk1!O80</f>
        <v>bỏ</v>
      </c>
      <c r="H16" s="61" t="str">
        <f>tphk1!O140</f>
        <v>BỎ</v>
      </c>
      <c r="I16" s="68" t="str">
        <f>tphk1!O202</f>
        <v>BỎ</v>
      </c>
      <c r="J16" s="68" t="str">
        <f>tphk1!O265</f>
        <v>BỎ</v>
      </c>
      <c r="K16" s="68" t="str">
        <f>tphk1!O327</f>
        <v>BỎ</v>
      </c>
      <c r="L16" s="68" t="str">
        <f>tphk1!O390</f>
        <v>BỎ</v>
      </c>
      <c r="M16" s="68" t="str">
        <f>tphk1!O452</f>
        <v>hl</v>
      </c>
      <c r="N16" s="68" t="str">
        <f>tphk1!O531</f>
        <v>HL</v>
      </c>
      <c r="O16" s="68">
        <f>tphk1!O632</f>
        <v>6.4285714285714288</v>
      </c>
      <c r="P16" s="68" t="e">
        <f t="shared" si="0"/>
        <v>#VALUE!</v>
      </c>
      <c r="Q16" s="61" t="e">
        <f t="shared" si="1"/>
        <v>#VALUE!</v>
      </c>
    </row>
    <row r="17" spans="1:17" ht="17.25" customHeight="1">
      <c r="A17" s="140">
        <v>13</v>
      </c>
      <c r="B17" s="18" t="s">
        <v>146</v>
      </c>
      <c r="C17" s="18" t="s">
        <v>147</v>
      </c>
      <c r="D17" s="405" t="s">
        <v>148</v>
      </c>
      <c r="E17" s="126" t="s">
        <v>56</v>
      </c>
      <c r="F17" s="68">
        <f>tphk1!O20</f>
        <v>6</v>
      </c>
      <c r="G17" s="68">
        <f>tphk1!O81</f>
        <v>5</v>
      </c>
      <c r="H17" s="61">
        <f>tphk1!O141</f>
        <v>5.8</v>
      </c>
      <c r="I17" s="68" t="str">
        <f>tphk1!O203</f>
        <v>BỎ</v>
      </c>
      <c r="J17" s="68" t="str">
        <f>tphk1!O266</f>
        <v>HL</v>
      </c>
      <c r="K17" s="68">
        <f>tphk1!O328</f>
        <v>5</v>
      </c>
      <c r="L17" s="68" t="str">
        <f>tphk1!O391</f>
        <v>HL</v>
      </c>
      <c r="M17" s="68">
        <f>tphk1!O453</f>
        <v>6.3636363636363633</v>
      </c>
      <c r="N17" s="68">
        <f>tphk1!O532</f>
        <v>6.1428571428571432</v>
      </c>
      <c r="O17" s="68" t="str">
        <f>tphk1!O633</f>
        <v>TL</v>
      </c>
      <c r="P17" s="68" t="e">
        <f t="shared" si="0"/>
        <v>#VALUE!</v>
      </c>
      <c r="Q17" s="61" t="e">
        <f t="shared" si="1"/>
        <v>#VALUE!</v>
      </c>
    </row>
    <row r="18" spans="1:17" ht="17.25" customHeight="1">
      <c r="A18" s="6">
        <v>14</v>
      </c>
      <c r="B18" s="18" t="s">
        <v>13</v>
      </c>
      <c r="C18" s="18" t="s">
        <v>40</v>
      </c>
      <c r="D18" s="405" t="s">
        <v>41</v>
      </c>
      <c r="E18" s="126" t="s">
        <v>149</v>
      </c>
      <c r="F18" s="68">
        <f>tphk1!O21</f>
        <v>6</v>
      </c>
      <c r="G18" s="68">
        <f>tphk1!O82</f>
        <v>5.4285714285714288</v>
      </c>
      <c r="H18" s="61">
        <f>tphk1!O142</f>
        <v>7</v>
      </c>
      <c r="I18" s="68">
        <f>tphk1!O204</f>
        <v>6.1428571428571432</v>
      </c>
      <c r="J18" s="68">
        <f>tphk1!O267</f>
        <v>6.2222222222222223</v>
      </c>
      <c r="K18" s="68">
        <f>tphk1!O329</f>
        <v>5.7142857142857144</v>
      </c>
      <c r="L18" s="68">
        <f>tphk1!O392</f>
        <v>6.2857142857142856</v>
      </c>
      <c r="M18" s="68">
        <f>tphk1!O454</f>
        <v>6.3636363636363633</v>
      </c>
      <c r="N18" s="68">
        <f>tphk1!O533</f>
        <v>6.4285714285714288</v>
      </c>
      <c r="O18" s="68">
        <f>tphk1!O634</f>
        <v>5.5714285714285712</v>
      </c>
      <c r="P18" s="68">
        <f t="shared" si="0"/>
        <v>6.0837627980485127</v>
      </c>
      <c r="Q18" s="61" t="str">
        <f t="shared" si="1"/>
        <v>TB</v>
      </c>
    </row>
    <row r="19" spans="1:17" ht="17.25" customHeight="1">
      <c r="A19" s="140">
        <v>15</v>
      </c>
      <c r="B19" s="18" t="s">
        <v>42</v>
      </c>
      <c r="C19" s="18" t="s">
        <v>40</v>
      </c>
      <c r="D19" s="405" t="s">
        <v>43</v>
      </c>
      <c r="E19" s="126" t="s">
        <v>22</v>
      </c>
      <c r="F19" s="68">
        <f>tphk1!O22</f>
        <v>5.4285714285714288</v>
      </c>
      <c r="G19" s="68">
        <f>tphk1!O83</f>
        <v>5.7142857142857144</v>
      </c>
      <c r="H19" s="61">
        <f>tphk1!O143</f>
        <v>7.6</v>
      </c>
      <c r="I19" s="68">
        <f>tphk1!O205</f>
        <v>6</v>
      </c>
      <c r="J19" s="68">
        <f>tphk1!O268</f>
        <v>5</v>
      </c>
      <c r="K19" s="68">
        <f>tphk1!O330</f>
        <v>6</v>
      </c>
      <c r="L19" s="68">
        <f>tphk1!O393</f>
        <v>6</v>
      </c>
      <c r="M19" s="68">
        <f>tphk1!O455</f>
        <v>6.3636363636363633</v>
      </c>
      <c r="N19" s="68">
        <f>tphk1!O534</f>
        <v>5.8571428571428568</v>
      </c>
      <c r="O19" s="68">
        <f>tphk1!O635</f>
        <v>5.8571428571428568</v>
      </c>
      <c r="P19" s="68">
        <f t="shared" si="0"/>
        <v>5.8115027829313544</v>
      </c>
      <c r="Q19" s="61" t="str">
        <f t="shared" si="1"/>
        <v>yếu</v>
      </c>
    </row>
    <row r="20" spans="1:17" ht="17.25" customHeight="1">
      <c r="A20" s="6">
        <v>16</v>
      </c>
      <c r="B20" s="10" t="s">
        <v>45</v>
      </c>
      <c r="C20" s="10" t="s">
        <v>46</v>
      </c>
      <c r="D20" s="410" t="s">
        <v>47</v>
      </c>
      <c r="E20" s="130" t="s">
        <v>48</v>
      </c>
      <c r="F20" s="68" t="str">
        <f>tphk1!O23</f>
        <v>bỏ</v>
      </c>
      <c r="G20" s="68" t="str">
        <f>tphk1!O84</f>
        <v>bỏ</v>
      </c>
      <c r="H20" s="61" t="str">
        <f>tphk1!O144</f>
        <v>BỎ</v>
      </c>
      <c r="I20" s="68" t="str">
        <f>tphk1!O206</f>
        <v>BỎ</v>
      </c>
      <c r="J20" s="68" t="str">
        <f>tphk1!O269</f>
        <v>HL</v>
      </c>
      <c r="K20" s="68" t="str">
        <f>tphk1!O331</f>
        <v>BỎ</v>
      </c>
      <c r="L20" s="68" t="str">
        <f>tphk1!O394</f>
        <v>BỎ</v>
      </c>
      <c r="M20" s="68" t="str">
        <f>tphk1!O456</f>
        <v>hl</v>
      </c>
      <c r="N20" s="68" t="str">
        <f>tphk1!O535</f>
        <v>HL</v>
      </c>
      <c r="O20" s="68" t="str">
        <f>tphk1!O636</f>
        <v>HL</v>
      </c>
      <c r="P20" s="68" t="e">
        <f t="shared" si="0"/>
        <v>#VALUE!</v>
      </c>
      <c r="Q20" s="61" t="e">
        <f t="shared" si="1"/>
        <v>#VALUE!</v>
      </c>
    </row>
    <row r="21" spans="1:17" ht="17.25" customHeight="1">
      <c r="A21" s="140">
        <v>17</v>
      </c>
      <c r="B21" s="18" t="s">
        <v>36</v>
      </c>
      <c r="C21" s="18" t="s">
        <v>46</v>
      </c>
      <c r="D21" s="405" t="s">
        <v>49</v>
      </c>
      <c r="E21" s="126" t="s">
        <v>44</v>
      </c>
      <c r="F21" s="68">
        <f>tphk1!O24</f>
        <v>5.7142857142857144</v>
      </c>
      <c r="G21" s="68">
        <f>tphk1!O85</f>
        <v>5.2857142857142856</v>
      </c>
      <c r="H21" s="61">
        <f>tphk1!O145</f>
        <v>7.6</v>
      </c>
      <c r="I21" s="68">
        <f>tphk1!O207</f>
        <v>5.7142857142857144</v>
      </c>
      <c r="J21" s="68">
        <f>tphk1!O270</f>
        <v>5.333333333333333</v>
      </c>
      <c r="K21" s="68">
        <f>tphk1!O332</f>
        <v>5.7142857142857144</v>
      </c>
      <c r="L21" s="68">
        <f>tphk1!O395</f>
        <v>6.7142857142857144</v>
      </c>
      <c r="M21" s="68">
        <f>tphk1!O457</f>
        <v>6.1818181818181817</v>
      </c>
      <c r="N21" s="68">
        <f>tphk1!O536</f>
        <v>6</v>
      </c>
      <c r="O21" s="68">
        <f>tphk1!O637</f>
        <v>6.5714285714285712</v>
      </c>
      <c r="P21" s="68">
        <f t="shared" si="0"/>
        <v>5.939311482168625</v>
      </c>
      <c r="Q21" s="61" t="str">
        <f t="shared" si="1"/>
        <v>yếu</v>
      </c>
    </row>
    <row r="22" spans="1:17" ht="17.25" customHeight="1">
      <c r="A22" s="6">
        <v>18</v>
      </c>
      <c r="B22" s="18" t="s">
        <v>50</v>
      </c>
      <c r="C22" s="18" t="s">
        <v>46</v>
      </c>
      <c r="D22" s="406">
        <v>36739</v>
      </c>
      <c r="E22" s="126" t="s">
        <v>51</v>
      </c>
      <c r="F22" s="68">
        <f>tphk1!O25</f>
        <v>6.1428571428571432</v>
      </c>
      <c r="G22" s="68">
        <f>tphk1!O86</f>
        <v>5.4285714285714288</v>
      </c>
      <c r="H22" s="61">
        <f>tphk1!O146</f>
        <v>8.1999999999999993</v>
      </c>
      <c r="I22" s="68">
        <f>tphk1!O208</f>
        <v>5.7142857142857144</v>
      </c>
      <c r="J22" s="68">
        <f>tphk1!O271</f>
        <v>5.5555555555555554</v>
      </c>
      <c r="K22" s="68">
        <f>tphk1!O333</f>
        <v>7.4285714285714288</v>
      </c>
      <c r="L22" s="68">
        <f>tphk1!O396</f>
        <v>6</v>
      </c>
      <c r="M22" s="68">
        <f>tphk1!O458</f>
        <v>6</v>
      </c>
      <c r="N22" s="68">
        <f>tphk1!O537</f>
        <v>5</v>
      </c>
      <c r="O22" s="68">
        <f>tphk1!O638</f>
        <v>6.5714285714285712</v>
      </c>
      <c r="P22" s="68">
        <f t="shared" si="0"/>
        <v>6.0473167044595622</v>
      </c>
      <c r="Q22" s="61" t="str">
        <f t="shared" si="1"/>
        <v>TB</v>
      </c>
    </row>
    <row r="23" spans="1:17" ht="17.25" customHeight="1">
      <c r="A23" s="140">
        <v>19</v>
      </c>
      <c r="B23" s="18" t="s">
        <v>53</v>
      </c>
      <c r="C23" s="18" t="s">
        <v>54</v>
      </c>
      <c r="D23" s="405" t="s">
        <v>55</v>
      </c>
      <c r="E23" s="126" t="s">
        <v>56</v>
      </c>
      <c r="F23" s="68">
        <f>tphk1!O26</f>
        <v>6.4285714285714288</v>
      </c>
      <c r="G23" s="68">
        <f>tphk1!O87</f>
        <v>5.4285714285714288</v>
      </c>
      <c r="H23" s="61">
        <f>tphk1!O147</f>
        <v>6.6</v>
      </c>
      <c r="I23" s="68">
        <f>tphk1!O209</f>
        <v>5</v>
      </c>
      <c r="J23" s="68">
        <f>tphk1!O272</f>
        <v>5.2222222222222223</v>
      </c>
      <c r="K23" s="68">
        <f>tphk1!O334</f>
        <v>6</v>
      </c>
      <c r="L23" s="68" t="str">
        <f>tphk1!O397</f>
        <v>HL</v>
      </c>
      <c r="M23" s="68">
        <f>tphk1!O459</f>
        <v>6.0909090909090908</v>
      </c>
      <c r="N23" s="68">
        <f>tphk1!O538</f>
        <v>7</v>
      </c>
      <c r="O23" s="68" t="str">
        <f>tphk1!O639</f>
        <v>HL</v>
      </c>
      <c r="P23" s="68" t="e">
        <f t="shared" si="0"/>
        <v>#VALUE!</v>
      </c>
      <c r="Q23" s="61" t="e">
        <f t="shared" si="1"/>
        <v>#VALUE!</v>
      </c>
    </row>
    <row r="24" spans="1:17" ht="17.25" customHeight="1">
      <c r="A24" s="6">
        <v>20</v>
      </c>
      <c r="B24" s="99" t="s">
        <v>57</v>
      </c>
      <c r="C24" s="99" t="s">
        <v>58</v>
      </c>
      <c r="D24" s="411" t="s">
        <v>59</v>
      </c>
      <c r="E24" s="131" t="s">
        <v>60</v>
      </c>
      <c r="F24" s="68" t="str">
        <f>tphk1!O27</f>
        <v>bỏ</v>
      </c>
      <c r="G24" s="68" t="str">
        <f>tphk1!O88</f>
        <v>bỏ</v>
      </c>
      <c r="H24" s="61" t="str">
        <f>tphk1!O148</f>
        <v>BỎ</v>
      </c>
      <c r="I24" s="68" t="str">
        <f>tphk1!O210</f>
        <v>BỎ</v>
      </c>
      <c r="J24" s="68" t="str">
        <f>tphk1!O273</f>
        <v>BỎ</v>
      </c>
      <c r="K24" s="68" t="str">
        <f>tphk1!O335</f>
        <v>BỎ</v>
      </c>
      <c r="L24" s="68">
        <f>tphk1!O398</f>
        <v>7</v>
      </c>
      <c r="M24" s="68" t="str">
        <f>tphk1!O460</f>
        <v>tl</v>
      </c>
      <c r="N24" s="68" t="str">
        <f>tphk1!O539</f>
        <v>HL</v>
      </c>
      <c r="O24" s="68" t="str">
        <f>tphk1!O640</f>
        <v>HL</v>
      </c>
      <c r="P24" s="68" t="e">
        <f t="shared" si="0"/>
        <v>#VALUE!</v>
      </c>
      <c r="Q24" s="61" t="e">
        <f t="shared" si="1"/>
        <v>#VALUE!</v>
      </c>
    </row>
    <row r="25" spans="1:17" ht="17.25" customHeight="1">
      <c r="A25" s="140">
        <v>21</v>
      </c>
      <c r="B25" s="18" t="s">
        <v>17</v>
      </c>
      <c r="C25" s="18" t="s">
        <v>61</v>
      </c>
      <c r="D25" s="405" t="s">
        <v>62</v>
      </c>
      <c r="E25" s="126" t="s">
        <v>63</v>
      </c>
      <c r="F25" s="68">
        <f>tphk1!O28</f>
        <v>5.7142857142857144</v>
      </c>
      <c r="G25" s="68">
        <f>tphk1!O89</f>
        <v>5</v>
      </c>
      <c r="H25" s="61">
        <f>tphk1!O149</f>
        <v>5.8</v>
      </c>
      <c r="I25" s="68">
        <f>tphk1!O211</f>
        <v>7</v>
      </c>
      <c r="J25" s="68">
        <f>tphk1!O274</f>
        <v>5.333333333333333</v>
      </c>
      <c r="K25" s="68">
        <f>tphk1!O336</f>
        <v>6</v>
      </c>
      <c r="L25" s="68">
        <f>tphk1!O399</f>
        <v>6.7142857142857144</v>
      </c>
      <c r="M25" s="68">
        <f>tphk1!O461</f>
        <v>6.0909090909090908</v>
      </c>
      <c r="N25" s="68">
        <f>tphk1!O540</f>
        <v>6.7142857142857144</v>
      </c>
      <c r="O25" s="68">
        <f>tphk1!O641</f>
        <v>5.2857142857142856</v>
      </c>
      <c r="P25" s="68">
        <f t="shared" si="0"/>
        <v>5.9129663986806849</v>
      </c>
      <c r="Q25" s="61" t="str">
        <f t="shared" si="1"/>
        <v>yếu</v>
      </c>
    </row>
    <row r="26" spans="1:17" ht="17.25" customHeight="1">
      <c r="A26" s="6">
        <v>22</v>
      </c>
      <c r="B26" s="36" t="s">
        <v>64</v>
      </c>
      <c r="C26" s="36" t="s">
        <v>65</v>
      </c>
      <c r="D26" s="35">
        <v>36923</v>
      </c>
      <c r="E26" s="132" t="s">
        <v>66</v>
      </c>
      <c r="F26" s="68">
        <f>tphk1!O29</f>
        <v>5.5714285714285712</v>
      </c>
      <c r="G26" s="68">
        <f>tphk1!O90</f>
        <v>6</v>
      </c>
      <c r="H26" s="61">
        <f>tphk1!O150</f>
        <v>7.2</v>
      </c>
      <c r="I26" s="68">
        <f>tphk1!O212</f>
        <v>5.7142857142857144</v>
      </c>
      <c r="J26" s="68">
        <f>tphk1!O275</f>
        <v>6.4444444444444446</v>
      </c>
      <c r="K26" s="68">
        <f>tphk1!O337</f>
        <v>6.7142857142857144</v>
      </c>
      <c r="L26" s="68">
        <f>tphk1!O400</f>
        <v>7</v>
      </c>
      <c r="M26" s="68">
        <f>tphk1!O462</f>
        <v>6</v>
      </c>
      <c r="N26" s="68">
        <f>tphk1!O541</f>
        <v>5.8571428571428568</v>
      </c>
      <c r="O26" s="68">
        <f>tphk1!O642</f>
        <v>5.7142857142857144</v>
      </c>
      <c r="P26" s="68">
        <f t="shared" si="0"/>
        <v>6.1962207105064238</v>
      </c>
      <c r="Q26" s="61" t="str">
        <f t="shared" si="1"/>
        <v>TB</v>
      </c>
    </row>
    <row r="27" spans="1:17" ht="17.25" customHeight="1">
      <c r="A27" s="140">
        <v>23</v>
      </c>
      <c r="B27" s="18" t="s">
        <v>21</v>
      </c>
      <c r="C27" s="18" t="s">
        <v>67</v>
      </c>
      <c r="D27" s="405" t="s">
        <v>68</v>
      </c>
      <c r="E27" s="126" t="s">
        <v>69</v>
      </c>
      <c r="F27" s="68">
        <f>tphk1!O30</f>
        <v>6.4285714285714288</v>
      </c>
      <c r="G27" s="68">
        <f>tphk1!O91</f>
        <v>6.5714285714285712</v>
      </c>
      <c r="H27" s="68">
        <f>tphk1!O151</f>
        <v>8.6</v>
      </c>
      <c r="I27" s="68">
        <f>tphk1!O213</f>
        <v>6.7142857142857144</v>
      </c>
      <c r="J27" s="68">
        <f>tphk1!O276</f>
        <v>6</v>
      </c>
      <c r="K27" s="68">
        <f>tphk1!O338</f>
        <v>7.5714285714285712</v>
      </c>
      <c r="L27" s="68">
        <f>tphk1!O401</f>
        <v>6.7142857142857144</v>
      </c>
      <c r="M27" s="68">
        <f>tphk1!O463</f>
        <v>6.5454545454545459</v>
      </c>
      <c r="N27" s="68">
        <f>tphk1!O542</f>
        <v>6</v>
      </c>
      <c r="O27" s="68">
        <f>tphk1!O643</f>
        <v>6.7142857142857144</v>
      </c>
      <c r="P27" s="68">
        <f t="shared" si="0"/>
        <v>6.6247371675943114</v>
      </c>
      <c r="Q27" s="61" t="str">
        <f t="shared" si="1"/>
        <v>TB</v>
      </c>
    </row>
    <row r="28" spans="1:17" ht="17.25" customHeight="1">
      <c r="A28" s="6">
        <v>24</v>
      </c>
      <c r="B28" s="18" t="s">
        <v>150</v>
      </c>
      <c r="C28" s="18" t="s">
        <v>67</v>
      </c>
      <c r="D28" s="405" t="s">
        <v>151</v>
      </c>
      <c r="E28" s="126" t="s">
        <v>39</v>
      </c>
      <c r="F28" s="68">
        <f>tphk1!O31</f>
        <v>6</v>
      </c>
      <c r="G28" s="68">
        <f>tphk1!O92</f>
        <v>5.2857142857142856</v>
      </c>
      <c r="H28" s="68">
        <f>tphk1!O152</f>
        <v>7.6</v>
      </c>
      <c r="I28" s="68">
        <f>tphk1!O214</f>
        <v>7.2857142857142856</v>
      </c>
      <c r="J28" s="68">
        <f>tphk1!O277</f>
        <v>5.5555555555555554</v>
      </c>
      <c r="K28" s="68">
        <f>tphk1!O339</f>
        <v>6.1428571428571432</v>
      </c>
      <c r="L28" s="68">
        <f>tphk1!O402</f>
        <v>7</v>
      </c>
      <c r="M28" s="68">
        <f>tphk1!O464</f>
        <v>5.8181818181818183</v>
      </c>
      <c r="N28" s="68">
        <f>tphk1!O543</f>
        <v>6</v>
      </c>
      <c r="O28" s="68">
        <f>tphk1!O644</f>
        <v>6.7142857142857144</v>
      </c>
      <c r="P28" s="68">
        <f t="shared" si="0"/>
        <v>6.2055108912251766</v>
      </c>
      <c r="Q28" s="61" t="str">
        <f t="shared" si="1"/>
        <v>TB</v>
      </c>
    </row>
    <row r="29" spans="1:17" s="124" customFormat="1" ht="17.25" customHeight="1">
      <c r="A29" s="140">
        <v>25</v>
      </c>
      <c r="B29" s="122" t="s">
        <v>70</v>
      </c>
      <c r="C29" s="122" t="s">
        <v>71</v>
      </c>
      <c r="D29" s="435">
        <v>37014</v>
      </c>
      <c r="E29" s="133" t="s">
        <v>72</v>
      </c>
      <c r="F29" s="123">
        <f>tphk1!O32</f>
        <v>7.7142857142857144</v>
      </c>
      <c r="G29" s="123">
        <f>tphk1!O93</f>
        <v>7</v>
      </c>
      <c r="H29" s="123">
        <f>tphk1!O153</f>
        <v>9</v>
      </c>
      <c r="I29" s="123">
        <f>tphk1!O215</f>
        <v>7.2857142857142856</v>
      </c>
      <c r="J29" s="123">
        <f>tphk1!O278</f>
        <v>6.7777777777777777</v>
      </c>
      <c r="K29" s="123">
        <f>tphk1!O340</f>
        <v>9</v>
      </c>
      <c r="L29" s="123">
        <f>tphk1!O403</f>
        <v>8</v>
      </c>
      <c r="M29" s="123">
        <f>tphk1!O465</f>
        <v>7.5454545454545459</v>
      </c>
      <c r="N29" s="123">
        <f>tphk1!O544</f>
        <v>8</v>
      </c>
      <c r="O29" s="123">
        <f>tphk1!O645</f>
        <v>6.7142857142857144</v>
      </c>
      <c r="P29" s="123">
        <f t="shared" si="0"/>
        <v>7.5538376966948393</v>
      </c>
      <c r="Q29" s="147" t="str">
        <f t="shared" si="1"/>
        <v>Khá</v>
      </c>
    </row>
    <row r="30" spans="1:17" ht="17.25" customHeight="1">
      <c r="A30" s="6">
        <v>26</v>
      </c>
      <c r="B30" s="18" t="s">
        <v>17</v>
      </c>
      <c r="C30" s="18" t="s">
        <v>73</v>
      </c>
      <c r="D30" s="405" t="s">
        <v>74</v>
      </c>
      <c r="E30" s="126" t="s">
        <v>56</v>
      </c>
      <c r="F30" s="68">
        <f>tphk1!O33</f>
        <v>5.7142857142857144</v>
      </c>
      <c r="G30" s="68">
        <f>tphk1!O94</f>
        <v>5.7142857142857144</v>
      </c>
      <c r="H30" s="61">
        <f>tphk1!O154</f>
        <v>8.1999999999999993</v>
      </c>
      <c r="I30" s="68">
        <f>tphk1!O216</f>
        <v>5.2857142857142856</v>
      </c>
      <c r="J30" s="68">
        <f>tphk1!O279</f>
        <v>5.7777777777777777</v>
      </c>
      <c r="K30" s="68">
        <f>tphk1!O341</f>
        <v>6.2857142857142856</v>
      </c>
      <c r="L30" s="68">
        <f>tphk1!O404</f>
        <v>7</v>
      </c>
      <c r="M30" s="68">
        <f>tphk1!O466</f>
        <v>5.8181818181818183</v>
      </c>
      <c r="N30" s="68">
        <f>tphk1!O545</f>
        <v>5.7142857142857144</v>
      </c>
      <c r="O30" s="68">
        <f>tphk1!O646</f>
        <v>5</v>
      </c>
      <c r="P30" s="68">
        <f t="shared" si="0"/>
        <v>5.922668865526008</v>
      </c>
      <c r="Q30" s="61" t="str">
        <f t="shared" si="1"/>
        <v>yếu</v>
      </c>
    </row>
    <row r="31" spans="1:17" ht="17.25" customHeight="1">
      <c r="A31" s="140">
        <v>27</v>
      </c>
      <c r="B31" s="18" t="s">
        <v>17</v>
      </c>
      <c r="C31" s="18" t="s">
        <v>73</v>
      </c>
      <c r="D31" s="405" t="s">
        <v>75</v>
      </c>
      <c r="E31" s="126" t="s">
        <v>52</v>
      </c>
      <c r="F31" s="68">
        <f>tphk1!O34</f>
        <v>6.1428571428571432</v>
      </c>
      <c r="G31" s="68">
        <f>tphk1!O95</f>
        <v>6.1428571428571432</v>
      </c>
      <c r="H31" s="61">
        <f>tphk1!O155</f>
        <v>8.6</v>
      </c>
      <c r="I31" s="68">
        <f>tphk1!O217</f>
        <v>6.1428571428571432</v>
      </c>
      <c r="J31" s="68">
        <f>tphk1!O280</f>
        <v>6.2222222222222223</v>
      </c>
      <c r="K31" s="68">
        <f>tphk1!O342</f>
        <v>7.2857142857142856</v>
      </c>
      <c r="L31" s="68">
        <f>tphk1!O405</f>
        <v>7</v>
      </c>
      <c r="M31" s="68">
        <f>tphk1!O467</f>
        <v>6.1818181818181817</v>
      </c>
      <c r="N31" s="68">
        <f>tphk1!O546</f>
        <v>5.2857142857142856</v>
      </c>
      <c r="O31" s="68">
        <f>tphk1!O647</f>
        <v>5.2857142857142856</v>
      </c>
      <c r="P31" s="68">
        <f t="shared" si="0"/>
        <v>6.3059025630454197</v>
      </c>
      <c r="Q31" s="61" t="str">
        <f t="shared" si="1"/>
        <v>TB</v>
      </c>
    </row>
    <row r="32" spans="1:17" ht="17.25" customHeight="1">
      <c r="A32" s="6">
        <v>28</v>
      </c>
      <c r="B32" s="18" t="s">
        <v>76</v>
      </c>
      <c r="C32" s="18" t="s">
        <v>77</v>
      </c>
      <c r="D32" s="405" t="s">
        <v>78</v>
      </c>
      <c r="E32" s="126" t="s">
        <v>63</v>
      </c>
      <c r="F32" s="68">
        <f>tphk1!O35</f>
        <v>7.2857142857142856</v>
      </c>
      <c r="G32" s="68">
        <f>tphk1!O96</f>
        <v>6.1428571428571432</v>
      </c>
      <c r="H32" s="61">
        <f>tphk1!O156</f>
        <v>7.6</v>
      </c>
      <c r="I32" s="68">
        <f>tphk1!O218</f>
        <v>6.7142857142857144</v>
      </c>
      <c r="J32" s="68">
        <f>tphk1!O281</f>
        <v>7</v>
      </c>
      <c r="K32" s="68">
        <f>tphk1!O343</f>
        <v>6.1428571428571432</v>
      </c>
      <c r="L32" s="68">
        <f>tphk1!O406</f>
        <v>7</v>
      </c>
      <c r="M32" s="68">
        <f>tphk1!O468</f>
        <v>7</v>
      </c>
      <c r="N32" s="68">
        <f>tphk1!O547</f>
        <v>6.4285714285714288</v>
      </c>
      <c r="O32" s="68">
        <f>tphk1!O648</f>
        <v>6.1428571428571432</v>
      </c>
      <c r="P32" s="68">
        <f t="shared" si="0"/>
        <v>6.7292517006802726</v>
      </c>
      <c r="Q32" s="61" t="str">
        <f t="shared" si="1"/>
        <v>TB</v>
      </c>
    </row>
    <row r="33" spans="1:17" ht="17.25" customHeight="1">
      <c r="A33" s="140">
        <v>29</v>
      </c>
      <c r="B33" s="18" t="s">
        <v>119</v>
      </c>
      <c r="C33" s="18" t="s">
        <v>120</v>
      </c>
      <c r="D33" s="405" t="s">
        <v>121</v>
      </c>
      <c r="E33" s="126" t="s">
        <v>122</v>
      </c>
      <c r="F33" s="68">
        <f>tphk1!O36</f>
        <v>5.2857142857142856</v>
      </c>
      <c r="G33" s="68" t="str">
        <f>tphk1!O97</f>
        <v>TL</v>
      </c>
      <c r="H33" s="61" t="str">
        <f>tphk1!O157</f>
        <v>HL</v>
      </c>
      <c r="I33" s="68">
        <f>tphk1!O219</f>
        <v>5</v>
      </c>
      <c r="J33" s="68">
        <f>tphk1!O282</f>
        <v>5.333333333333333</v>
      </c>
      <c r="K33" s="68">
        <f>tphk1!O344</f>
        <v>5</v>
      </c>
      <c r="L33" s="68">
        <f>tphk1!O407</f>
        <v>7</v>
      </c>
      <c r="M33" s="68">
        <f>tphk1!O469</f>
        <v>5.9090909090909092</v>
      </c>
      <c r="N33" s="68" t="str">
        <f>tphk1!O548</f>
        <v>TL</v>
      </c>
      <c r="O33" s="68">
        <f>tphk1!O649</f>
        <v>5</v>
      </c>
      <c r="P33" s="68" t="e">
        <f t="shared" si="0"/>
        <v>#VALUE!</v>
      </c>
      <c r="Q33" s="61" t="e">
        <f t="shared" si="1"/>
        <v>#VALUE!</v>
      </c>
    </row>
    <row r="34" spans="1:17" ht="17.25" customHeight="1">
      <c r="A34" s="6">
        <v>30</v>
      </c>
      <c r="B34" s="44" t="s">
        <v>79</v>
      </c>
      <c r="C34" s="44" t="s">
        <v>80</v>
      </c>
      <c r="D34" s="412" t="s">
        <v>81</v>
      </c>
      <c r="E34" s="134" t="s">
        <v>82</v>
      </c>
      <c r="F34" s="68">
        <f>tphk1!O37</f>
        <v>6.1428571428571432</v>
      </c>
      <c r="G34" s="68">
        <f>tphk1!O98</f>
        <v>5.7142857142857144</v>
      </c>
      <c r="H34" s="68">
        <f>tphk1!O158</f>
        <v>8</v>
      </c>
      <c r="I34" s="68">
        <f>tphk1!O220</f>
        <v>6</v>
      </c>
      <c r="J34" s="68">
        <f>tphk1!O283</f>
        <v>5.7777777777777777</v>
      </c>
      <c r="K34" s="68">
        <f>tphk1!O345</f>
        <v>6.5714285714285712</v>
      </c>
      <c r="L34" s="68">
        <f>tphk1!O408</f>
        <v>6.2857142857142856</v>
      </c>
      <c r="M34" s="68">
        <f>tphk1!O470</f>
        <v>6.7272727272727275</v>
      </c>
      <c r="N34" s="68">
        <f>tphk1!O549</f>
        <v>6.4285714285714288</v>
      </c>
      <c r="O34" s="68">
        <f>tphk1!O650</f>
        <v>5.5714285714285712</v>
      </c>
      <c r="P34" s="68">
        <f t="shared" si="0"/>
        <v>6.190201333058476</v>
      </c>
      <c r="Q34" s="61" t="str">
        <f t="shared" si="1"/>
        <v>TB</v>
      </c>
    </row>
    <row r="35" spans="1:17" ht="17.25" customHeight="1">
      <c r="A35" s="140">
        <v>31</v>
      </c>
      <c r="B35" s="23" t="s">
        <v>83</v>
      </c>
      <c r="C35" s="23" t="s">
        <v>80</v>
      </c>
      <c r="D35" s="407" t="s">
        <v>84</v>
      </c>
      <c r="E35" s="127" t="s">
        <v>85</v>
      </c>
      <c r="F35" s="68">
        <f>tphk1!O38</f>
        <v>6.7142857142857144</v>
      </c>
      <c r="G35" s="68">
        <f>tphk1!O99</f>
        <v>7</v>
      </c>
      <c r="H35" s="61">
        <f>tphk1!O159</f>
        <v>8.6</v>
      </c>
      <c r="I35" s="68">
        <f>tphk1!O221</f>
        <v>7.7142857142857144</v>
      </c>
      <c r="J35" s="68">
        <f>tphk1!O284</f>
        <v>7.7777777777777777</v>
      </c>
      <c r="K35" s="68">
        <f>tphk1!O346</f>
        <v>8.2857142857142865</v>
      </c>
      <c r="L35" s="68">
        <f>tphk1!O409</f>
        <v>6.2857142857142856</v>
      </c>
      <c r="M35" s="68">
        <f>tphk1!O471</f>
        <v>6</v>
      </c>
      <c r="N35" s="68">
        <f>tphk1!O550</f>
        <v>5.7142857142857144</v>
      </c>
      <c r="O35" s="68">
        <f>tphk1!O651</f>
        <v>8.1428571428571423</v>
      </c>
      <c r="P35" s="68">
        <f t="shared" si="0"/>
        <v>7.2107331821617526</v>
      </c>
      <c r="Q35" s="61" t="str">
        <f t="shared" si="1"/>
        <v>Khá</v>
      </c>
    </row>
    <row r="36" spans="1:17" ht="17.25" customHeight="1">
      <c r="A36" s="6">
        <v>32</v>
      </c>
      <c r="B36" s="44" t="s">
        <v>4</v>
      </c>
      <c r="C36" s="44" t="s">
        <v>86</v>
      </c>
      <c r="D36" s="413">
        <v>37231</v>
      </c>
      <c r="E36" s="134" t="s">
        <v>87</v>
      </c>
      <c r="F36" s="68">
        <f>tphk1!O39</f>
        <v>6.4285714285714288</v>
      </c>
      <c r="G36" s="68">
        <f>tphk1!O100</f>
        <v>6.8571428571428568</v>
      </c>
      <c r="H36" s="61">
        <f>tphk1!O160</f>
        <v>8.1999999999999993</v>
      </c>
      <c r="I36" s="68">
        <f>tphk1!O222</f>
        <v>6.7142857142857144</v>
      </c>
      <c r="J36" s="68">
        <f>tphk1!O285</f>
        <v>7.4444444444444446</v>
      </c>
      <c r="K36" s="68">
        <f>tphk1!O347</f>
        <v>7.4285714285714288</v>
      </c>
      <c r="L36" s="68">
        <f>tphk1!O410</f>
        <v>7</v>
      </c>
      <c r="M36" s="68">
        <f>tphk1!O472</f>
        <v>7.1818181818181817</v>
      </c>
      <c r="N36" s="68">
        <f>tphk1!O551</f>
        <v>6.2857142857142856</v>
      </c>
      <c r="O36" s="68">
        <f>tphk1!O652</f>
        <v>6.4285714285714288</v>
      </c>
      <c r="P36" s="68">
        <f t="shared" si="0"/>
        <v>6.9822442108156402</v>
      </c>
      <c r="Q36" s="61" t="str">
        <f t="shared" si="1"/>
        <v>TB</v>
      </c>
    </row>
    <row r="37" spans="1:17" ht="17.25" customHeight="1">
      <c r="A37" s="140">
        <v>33</v>
      </c>
      <c r="B37" s="18" t="s">
        <v>36</v>
      </c>
      <c r="C37" s="18" t="s">
        <v>88</v>
      </c>
      <c r="D37" s="405" t="s">
        <v>89</v>
      </c>
      <c r="E37" s="126" t="s">
        <v>22</v>
      </c>
      <c r="F37" s="68">
        <f>tphk1!O40</f>
        <v>6</v>
      </c>
      <c r="G37" s="68">
        <f>tphk1!O101</f>
        <v>5.2857142857142856</v>
      </c>
      <c r="H37" s="61">
        <f>tphk1!O161</f>
        <v>7.6</v>
      </c>
      <c r="I37" s="68">
        <f>tphk1!O223</f>
        <v>5.7142857142857144</v>
      </c>
      <c r="J37" s="68">
        <f>tphk1!O286</f>
        <v>6</v>
      </c>
      <c r="K37" s="68">
        <f>tphk1!O348</f>
        <v>6.2857142857142856</v>
      </c>
      <c r="L37" s="68">
        <f>tphk1!O411</f>
        <v>6</v>
      </c>
      <c r="M37" s="68">
        <f>tphk1!O473</f>
        <v>5.6363636363636367</v>
      </c>
      <c r="N37" s="68">
        <f>tphk1!O552</f>
        <v>6</v>
      </c>
      <c r="O37" s="68">
        <f>tphk1!O653</f>
        <v>5</v>
      </c>
      <c r="P37" s="68">
        <f t="shared" si="0"/>
        <v>5.8782931354359915</v>
      </c>
      <c r="Q37" s="61" t="str">
        <f t="shared" si="1"/>
        <v>yếu</v>
      </c>
    </row>
    <row r="38" spans="1:17" ht="17.25" customHeight="1">
      <c r="A38" s="6">
        <v>34</v>
      </c>
      <c r="B38" s="18" t="s">
        <v>94</v>
      </c>
      <c r="C38" s="18" t="s">
        <v>152</v>
      </c>
      <c r="D38" s="405" t="s">
        <v>95</v>
      </c>
      <c r="E38" s="126" t="s">
        <v>44</v>
      </c>
      <c r="F38" s="68">
        <f>tphk1!O41</f>
        <v>5.7142857142857144</v>
      </c>
      <c r="G38" s="68">
        <f>tphk1!O102</f>
        <v>5</v>
      </c>
      <c r="H38" s="61">
        <f>tphk1!O162</f>
        <v>7.6</v>
      </c>
      <c r="I38" s="68">
        <f>tphk1!O224</f>
        <v>6.4285714285714288</v>
      </c>
      <c r="J38" s="68">
        <f>tphk1!O287</f>
        <v>5.333333333333333</v>
      </c>
      <c r="K38" s="68">
        <f>tphk1!O349</f>
        <v>5</v>
      </c>
      <c r="L38" s="68">
        <f>tphk1!O412</f>
        <v>6.2857142857142856</v>
      </c>
      <c r="M38" s="68">
        <f>tphk1!O474</f>
        <v>6</v>
      </c>
      <c r="N38" s="68" t="str">
        <f>tphk1!O553</f>
        <v>TL</v>
      </c>
      <c r="O38" s="68">
        <f>tphk1!O654</f>
        <v>6.1428571428571432</v>
      </c>
      <c r="P38" s="68" t="e">
        <f t="shared" si="0"/>
        <v>#VALUE!</v>
      </c>
      <c r="Q38" s="61" t="e">
        <f t="shared" si="1"/>
        <v>#VALUE!</v>
      </c>
    </row>
    <row r="39" spans="1:17" ht="27.75" customHeight="1">
      <c r="A39" s="140">
        <v>35</v>
      </c>
      <c r="B39" s="104" t="s">
        <v>91</v>
      </c>
      <c r="C39" s="104" t="s">
        <v>90</v>
      </c>
      <c r="D39" s="103" t="s">
        <v>92</v>
      </c>
      <c r="E39" s="135" t="s">
        <v>93</v>
      </c>
      <c r="F39" s="68" t="str">
        <f>tphk1!O42</f>
        <v>bỏ</v>
      </c>
      <c r="G39" s="68" t="str">
        <f>tphk1!O103</f>
        <v>bỏ</v>
      </c>
      <c r="H39" s="61" t="str">
        <f>tphk1!O163</f>
        <v>BỎ</v>
      </c>
      <c r="I39" s="68" t="str">
        <f>tphk1!O225</f>
        <v>BỎ</v>
      </c>
      <c r="J39" s="68" t="str">
        <f>tphk1!O288</f>
        <v>BỎ</v>
      </c>
      <c r="K39" s="68" t="str">
        <f>tphk1!O350</f>
        <v>BỎ</v>
      </c>
      <c r="L39" s="68" t="str">
        <f>tphk1!O413</f>
        <v>BỎ</v>
      </c>
      <c r="M39" s="68" t="str">
        <f>tphk1!O475</f>
        <v>tl</v>
      </c>
      <c r="N39" s="68" t="str">
        <f>tphk1!O554</f>
        <v>HL</v>
      </c>
      <c r="O39" s="68" t="str">
        <f>tphk1!O655</f>
        <v>HL</v>
      </c>
      <c r="P39" s="68" t="e">
        <f t="shared" si="0"/>
        <v>#VALUE!</v>
      </c>
      <c r="Q39" s="61" t="e">
        <f t="shared" si="1"/>
        <v>#VALUE!</v>
      </c>
    </row>
    <row r="40" spans="1:17" ht="17.25" customHeight="1">
      <c r="A40" s="6">
        <v>36</v>
      </c>
      <c r="B40" s="49" t="s">
        <v>96</v>
      </c>
      <c r="C40" s="49" t="s">
        <v>97</v>
      </c>
      <c r="D40" s="414" t="s">
        <v>98</v>
      </c>
      <c r="E40" s="136" t="s">
        <v>99</v>
      </c>
      <c r="F40" s="68">
        <f>tphk1!O43</f>
        <v>6.1428571428571432</v>
      </c>
      <c r="G40" s="68">
        <f>tphk1!O104</f>
        <v>5.5714285714285712</v>
      </c>
      <c r="H40" s="61">
        <f>tphk1!O164</f>
        <v>7.2</v>
      </c>
      <c r="I40" s="68">
        <f>tphk1!O226</f>
        <v>8</v>
      </c>
      <c r="J40" s="68">
        <f>tphk1!O289</f>
        <v>6</v>
      </c>
      <c r="K40" s="68">
        <f>tphk1!O351</f>
        <v>7.2857142857142856</v>
      </c>
      <c r="L40" s="68">
        <f>tphk1!O414</f>
        <v>6.7142857142857144</v>
      </c>
      <c r="M40" s="68">
        <f>tphk1!O476</f>
        <v>6.2727272727272725</v>
      </c>
      <c r="N40" s="68">
        <f>tphk1!O555</f>
        <v>6</v>
      </c>
      <c r="O40" s="68">
        <f>tphk1!O656</f>
        <v>8.4285714285714288</v>
      </c>
      <c r="P40" s="68">
        <f t="shared" si="0"/>
        <v>6.6681508967223255</v>
      </c>
      <c r="Q40" s="61" t="str">
        <f t="shared" si="1"/>
        <v>TB</v>
      </c>
    </row>
    <row r="41" spans="1:17" ht="17.25" customHeight="1">
      <c r="A41" s="140">
        <v>37</v>
      </c>
      <c r="B41" s="18" t="s">
        <v>13</v>
      </c>
      <c r="C41" s="18" t="s">
        <v>97</v>
      </c>
      <c r="D41" s="405" t="s">
        <v>153</v>
      </c>
      <c r="E41" s="126" t="s">
        <v>48</v>
      </c>
      <c r="F41" s="68">
        <f>tphk1!O44</f>
        <v>5.5714285714285712</v>
      </c>
      <c r="G41" s="68">
        <f>tphk1!O105</f>
        <v>5.4285714285714288</v>
      </c>
      <c r="H41" s="61">
        <f>tphk1!O165</f>
        <v>7</v>
      </c>
      <c r="I41" s="68">
        <f>tphk1!O227</f>
        <v>5.7142857142857144</v>
      </c>
      <c r="J41" s="68">
        <f>tphk1!O290</f>
        <v>6</v>
      </c>
      <c r="K41" s="68">
        <f>tphk1!O352</f>
        <v>5.7142857142857144</v>
      </c>
      <c r="L41" s="68">
        <f>tphk1!O415</f>
        <v>7</v>
      </c>
      <c r="M41" s="68">
        <f>tphk1!O477</f>
        <v>5.8181818181818183</v>
      </c>
      <c r="N41" s="68">
        <f>tphk1!O556</f>
        <v>5.7142857142857144</v>
      </c>
      <c r="O41" s="68">
        <f>tphk1!O657</f>
        <v>5.2857142857142856</v>
      </c>
      <c r="P41" s="68">
        <f t="shared" si="0"/>
        <v>5.8806431663574523</v>
      </c>
      <c r="Q41" s="61" t="str">
        <f t="shared" si="1"/>
        <v>yếu</v>
      </c>
    </row>
    <row r="42" spans="1:17" ht="17.25" customHeight="1">
      <c r="A42" s="6">
        <v>38</v>
      </c>
      <c r="B42" s="23" t="s">
        <v>100</v>
      </c>
      <c r="C42" s="23" t="s">
        <v>101</v>
      </c>
      <c r="D42" s="415">
        <v>37014</v>
      </c>
      <c r="E42" s="127" t="s">
        <v>102</v>
      </c>
      <c r="F42" s="68">
        <f>tphk1!O45</f>
        <v>6</v>
      </c>
      <c r="G42" s="68">
        <f>tphk1!O106</f>
        <v>5.2857142857142856</v>
      </c>
      <c r="H42" s="61">
        <f>tphk1!O166</f>
        <v>7.6</v>
      </c>
      <c r="I42" s="68">
        <f>tphk1!O228</f>
        <v>5.4285714285714288</v>
      </c>
      <c r="J42" s="68">
        <f>tphk1!O291</f>
        <v>5.5555555555555554</v>
      </c>
      <c r="K42" s="68">
        <f>tphk1!O353</f>
        <v>6</v>
      </c>
      <c r="L42" s="68">
        <f>tphk1!O416</f>
        <v>8</v>
      </c>
      <c r="M42" s="68">
        <f>tphk1!O478</f>
        <v>6</v>
      </c>
      <c r="N42" s="68">
        <f>tphk1!O557</f>
        <v>7.2857142857142856</v>
      </c>
      <c r="O42" s="68">
        <f>tphk1!O658</f>
        <v>6.4285714285714288</v>
      </c>
      <c r="P42" s="68">
        <f t="shared" si="0"/>
        <v>6.2228269085411929</v>
      </c>
      <c r="Q42" s="61" t="str">
        <f t="shared" si="1"/>
        <v>TB</v>
      </c>
    </row>
    <row r="43" spans="1:17" ht="17.25" customHeight="1">
      <c r="A43" s="140">
        <v>39</v>
      </c>
      <c r="B43" s="99" t="s">
        <v>21</v>
      </c>
      <c r="C43" s="99" t="s">
        <v>103</v>
      </c>
      <c r="D43" s="411" t="s">
        <v>104</v>
      </c>
      <c r="E43" s="131" t="s">
        <v>44</v>
      </c>
      <c r="F43" s="68" t="str">
        <f>tphk1!O46</f>
        <v>bỏ</v>
      </c>
      <c r="G43" s="68" t="str">
        <f>tphk1!O107</f>
        <v>bỏ</v>
      </c>
      <c r="H43" s="61" t="str">
        <f>tphk1!O167</f>
        <v>BỎ</v>
      </c>
      <c r="I43" s="68" t="str">
        <f>tphk1!O229</f>
        <v>BỎ</v>
      </c>
      <c r="J43" s="68" t="str">
        <f>tphk1!O292</f>
        <v>BỎ</v>
      </c>
      <c r="K43" s="68" t="str">
        <f>tphk1!O354</f>
        <v>BỎ</v>
      </c>
      <c r="L43" s="68" t="str">
        <f>tphk1!O417</f>
        <v>BỎ</v>
      </c>
      <c r="M43" s="68">
        <f>tphk1!O479</f>
        <v>6.1818181818181817</v>
      </c>
      <c r="N43" s="68" t="str">
        <f>tphk1!O558</f>
        <v>HL</v>
      </c>
      <c r="O43" s="68" t="str">
        <f>tphk1!O659</f>
        <v>HL</v>
      </c>
      <c r="P43" s="68" t="e">
        <f t="shared" si="0"/>
        <v>#VALUE!</v>
      </c>
      <c r="Q43" s="61" t="e">
        <f t="shared" si="1"/>
        <v>#VALUE!</v>
      </c>
    </row>
    <row r="44" spans="1:17" ht="17.25" customHeight="1">
      <c r="A44" s="6">
        <v>40</v>
      </c>
      <c r="B44" s="18" t="s">
        <v>13</v>
      </c>
      <c r="C44" s="18" t="s">
        <v>105</v>
      </c>
      <c r="D44" s="405" t="s">
        <v>106</v>
      </c>
      <c r="E44" s="126" t="s">
        <v>22</v>
      </c>
      <c r="F44" s="68">
        <f>tphk1!O47</f>
        <v>5.4285714285714288</v>
      </c>
      <c r="G44" s="68">
        <f>tphk1!O108</f>
        <v>5</v>
      </c>
      <c r="H44" s="68">
        <f>tphk1!O168</f>
        <v>8</v>
      </c>
      <c r="I44" s="68">
        <f>tphk1!O230</f>
        <v>6.4285714285714288</v>
      </c>
      <c r="J44" s="68">
        <f>tphk1!O293</f>
        <v>5.4444444444444446</v>
      </c>
      <c r="K44" s="68">
        <f>tphk1!O355</f>
        <v>5.7142857142857144</v>
      </c>
      <c r="L44" s="68">
        <f>tphk1!O418</f>
        <v>6</v>
      </c>
      <c r="M44" s="68">
        <f>tphk1!O480</f>
        <v>6.1818181818181817</v>
      </c>
      <c r="N44" s="68">
        <f>tphk1!O559</f>
        <v>5.5714285714285712</v>
      </c>
      <c r="O44" s="68">
        <f>tphk1!O660</f>
        <v>7.1428571428571432</v>
      </c>
      <c r="P44" s="68">
        <f t="shared" si="0"/>
        <v>5.9387067958496527</v>
      </c>
      <c r="Q44" s="61" t="str">
        <f t="shared" si="1"/>
        <v>yếu</v>
      </c>
    </row>
    <row r="45" spans="1:17" ht="17.25" customHeight="1">
      <c r="A45" s="140">
        <v>41</v>
      </c>
      <c r="B45" s="31" t="s">
        <v>107</v>
      </c>
      <c r="C45" s="31" t="s">
        <v>108</v>
      </c>
      <c r="D45" s="416">
        <v>37175</v>
      </c>
      <c r="E45" s="129" t="s">
        <v>109</v>
      </c>
      <c r="F45" s="68">
        <f>tphk1!O48</f>
        <v>6.1428571428571432</v>
      </c>
      <c r="G45" s="68">
        <f>tphk1!O109</f>
        <v>5.2857142857142856</v>
      </c>
      <c r="H45" s="61">
        <f>tphk1!O169</f>
        <v>7.4</v>
      </c>
      <c r="I45" s="68">
        <f>tphk1!O231</f>
        <v>7</v>
      </c>
      <c r="J45" s="68">
        <f>tphk1!O294</f>
        <v>5.7777777777777777</v>
      </c>
      <c r="K45" s="68">
        <f>tphk1!O356</f>
        <v>6.1428571428571432</v>
      </c>
      <c r="L45" s="68">
        <f>tphk1!O419</f>
        <v>7</v>
      </c>
      <c r="M45" s="68">
        <f>tphk1!O481</f>
        <v>6.4545454545454541</v>
      </c>
      <c r="N45" s="68">
        <f>tphk1!O560</f>
        <v>5.2857142857142856</v>
      </c>
      <c r="O45" s="68">
        <f>tphk1!O661</f>
        <v>5.8571428571428568</v>
      </c>
      <c r="P45" s="68">
        <f t="shared" si="0"/>
        <v>6.1356558785130213</v>
      </c>
      <c r="Q45" s="61" t="str">
        <f t="shared" si="1"/>
        <v>TB</v>
      </c>
    </row>
    <row r="46" spans="1:17" s="124" customFormat="1" ht="17.25" customHeight="1">
      <c r="A46" s="6">
        <v>42</v>
      </c>
      <c r="B46" s="125" t="s">
        <v>27</v>
      </c>
      <c r="C46" s="125" t="s">
        <v>123</v>
      </c>
      <c r="D46" s="436" t="s">
        <v>124</v>
      </c>
      <c r="E46" s="137" t="s">
        <v>125</v>
      </c>
      <c r="F46" s="123">
        <f>tphk1!O49</f>
        <v>7.4285714285714288</v>
      </c>
      <c r="G46" s="123">
        <f>tphk1!O110</f>
        <v>6.7142857142857144</v>
      </c>
      <c r="H46" s="123">
        <f>tphk1!O170</f>
        <v>8</v>
      </c>
      <c r="I46" s="123">
        <f>tphk1!O232</f>
        <v>6.5714285714285712</v>
      </c>
      <c r="J46" s="123">
        <f>tphk1!O295</f>
        <v>6.2222222222222223</v>
      </c>
      <c r="K46" s="123">
        <f>tphk1!O357</f>
        <v>8</v>
      </c>
      <c r="L46" s="123">
        <f>tphk1!O420</f>
        <v>8</v>
      </c>
      <c r="M46" s="123">
        <f>tphk1!O482</f>
        <v>6.7272727272727275</v>
      </c>
      <c r="N46" s="123">
        <f>tphk1!O561</f>
        <v>7.2857142857142856</v>
      </c>
      <c r="O46" s="123">
        <f>tphk1!O662</f>
        <v>6.8571428571428568</v>
      </c>
      <c r="P46" s="123">
        <f t="shared" si="0"/>
        <v>7.0503676217961937</v>
      </c>
      <c r="Q46" s="147" t="str">
        <f t="shared" si="1"/>
        <v>Khá</v>
      </c>
    </row>
    <row r="47" spans="1:17" ht="17.25" customHeight="1">
      <c r="A47" s="140">
        <v>43</v>
      </c>
      <c r="B47" s="40" t="s">
        <v>110</v>
      </c>
      <c r="C47" s="40" t="s">
        <v>111</v>
      </c>
      <c r="D47" s="417" t="s">
        <v>112</v>
      </c>
      <c r="E47" s="138" t="s">
        <v>28</v>
      </c>
      <c r="F47" s="68">
        <f>tphk1!O50</f>
        <v>7</v>
      </c>
      <c r="G47" s="68">
        <f>tphk1!O111</f>
        <v>5.8571428571428568</v>
      </c>
      <c r="H47" s="61">
        <f>tphk1!O171</f>
        <v>8.1999999999999993</v>
      </c>
      <c r="I47" s="68">
        <f>tphk1!O233</f>
        <v>7</v>
      </c>
      <c r="J47" s="68">
        <f>tphk1!O296</f>
        <v>6</v>
      </c>
      <c r="K47" s="68">
        <f>tphk1!O358</f>
        <v>7</v>
      </c>
      <c r="L47" s="68">
        <f>tphk1!O421</f>
        <v>7</v>
      </c>
      <c r="M47" s="68">
        <f>tphk1!O483</f>
        <v>5.8181818181818183</v>
      </c>
      <c r="N47" s="68">
        <f>tphk1!O562</f>
        <v>6</v>
      </c>
      <c r="O47" s="68">
        <f>tphk1!O663</f>
        <v>6</v>
      </c>
      <c r="P47" s="68">
        <f t="shared" si="0"/>
        <v>6.4547928262213974</v>
      </c>
      <c r="Q47" s="61" t="str">
        <f t="shared" si="1"/>
        <v>TB</v>
      </c>
    </row>
    <row r="48" spans="1:17" ht="17.25" customHeight="1">
      <c r="A48" s="6">
        <v>44</v>
      </c>
      <c r="B48" s="18" t="s">
        <v>113</v>
      </c>
      <c r="C48" s="18" t="s">
        <v>114</v>
      </c>
      <c r="D48" s="405" t="s">
        <v>115</v>
      </c>
      <c r="E48" s="126" t="s">
        <v>56</v>
      </c>
      <c r="F48" s="68">
        <f>tphk1!O51</f>
        <v>5.2857142857142856</v>
      </c>
      <c r="G48" s="68">
        <f>tphk1!O112</f>
        <v>5</v>
      </c>
      <c r="H48" s="61">
        <f>tphk1!O172</f>
        <v>7.2</v>
      </c>
      <c r="I48" s="68">
        <f>tphk1!O234</f>
        <v>5</v>
      </c>
      <c r="J48" s="68">
        <f>tphk1!O297</f>
        <v>5.5555555555555554</v>
      </c>
      <c r="K48" s="68">
        <f>tphk1!O359</f>
        <v>5</v>
      </c>
      <c r="L48" s="68">
        <f>tphk1!O422</f>
        <v>6</v>
      </c>
      <c r="M48" s="68">
        <f>tphk1!O484</f>
        <v>5.9090909090909092</v>
      </c>
      <c r="N48" s="68">
        <f>tphk1!O563</f>
        <v>5.7142857142857144</v>
      </c>
      <c r="O48" s="68">
        <f>tphk1!O664</f>
        <v>5.8571428571428568</v>
      </c>
      <c r="P48" s="68">
        <f t="shared" si="0"/>
        <v>5.5692709406995125</v>
      </c>
      <c r="Q48" s="61" t="str">
        <f t="shared" si="1"/>
        <v>yếu</v>
      </c>
    </row>
    <row r="49" spans="1:17" ht="17.25" customHeight="1">
      <c r="A49" s="140">
        <v>45</v>
      </c>
      <c r="B49" s="18" t="s">
        <v>117</v>
      </c>
      <c r="C49" s="18" t="s">
        <v>116</v>
      </c>
      <c r="D49" s="405" t="s">
        <v>118</v>
      </c>
      <c r="E49" s="126" t="s">
        <v>44</v>
      </c>
      <c r="F49" s="68">
        <f>tphk1!O52</f>
        <v>6.4285714285714288</v>
      </c>
      <c r="G49" s="68">
        <f>tphk1!O113</f>
        <v>6</v>
      </c>
      <c r="H49" s="68">
        <f>tphk1!O173</f>
        <v>8</v>
      </c>
      <c r="I49" s="68">
        <f>tphk1!O235</f>
        <v>6.7142857142857144</v>
      </c>
      <c r="J49" s="68">
        <f>tphk1!O298</f>
        <v>6</v>
      </c>
      <c r="K49" s="68">
        <f>tphk1!O360</f>
        <v>6.4285714285714288</v>
      </c>
      <c r="L49" s="68">
        <f>tphk1!O423</f>
        <v>6.7142857142857144</v>
      </c>
      <c r="M49" s="68">
        <f>tphk1!O485</f>
        <v>5.8181818181818183</v>
      </c>
      <c r="N49" s="68">
        <f>tphk1!O564</f>
        <v>6.8571428571428568</v>
      </c>
      <c r="O49" s="68">
        <f>tphk1!O665</f>
        <v>6.8571428571428568</v>
      </c>
      <c r="P49" s="68">
        <f t="shared" si="0"/>
        <v>6.45887445887446</v>
      </c>
      <c r="Q49" s="61" t="str">
        <f t="shared" si="1"/>
        <v>TB</v>
      </c>
    </row>
    <row r="50" spans="1:17" ht="17.25" customHeight="1">
      <c r="A50" s="6">
        <v>46</v>
      </c>
      <c r="B50" s="18" t="s">
        <v>158</v>
      </c>
      <c r="C50" s="18" t="s">
        <v>159</v>
      </c>
      <c r="D50" s="405"/>
      <c r="E50" s="126"/>
      <c r="F50" s="68">
        <f>tphk1!O53</f>
        <v>6.4285714285714288</v>
      </c>
      <c r="G50" s="68">
        <f>tphk1!O114</f>
        <v>5</v>
      </c>
      <c r="H50" s="68">
        <f>tphk1!O174</f>
        <v>6</v>
      </c>
      <c r="I50" s="68">
        <f>tphk1!O236</f>
        <v>5</v>
      </c>
      <c r="J50" s="68" t="str">
        <f>tphk1!O299</f>
        <v>HL</v>
      </c>
      <c r="K50" s="68">
        <f>tphk1!O361</f>
        <v>5.2857142857142856</v>
      </c>
      <c r="L50" s="68" t="str">
        <f>tphk1!O424</f>
        <v>HL</v>
      </c>
      <c r="M50" s="68">
        <f>tphk1!O486</f>
        <v>5.3636363636363633</v>
      </c>
      <c r="N50" s="68">
        <f>tphk1!O565</f>
        <v>6.7142857142857144</v>
      </c>
      <c r="O50" s="68" t="str">
        <f>tphk1!O666</f>
        <v>HL</v>
      </c>
      <c r="P50" s="68" t="e">
        <f t="shared" si="0"/>
        <v>#VALUE!</v>
      </c>
      <c r="Q50" s="61" t="e">
        <f t="shared" si="1"/>
        <v>#VALUE!</v>
      </c>
    </row>
    <row r="51" spans="1:17" ht="17.25" customHeight="1">
      <c r="A51" s="140">
        <v>47</v>
      </c>
      <c r="B51" s="63" t="s">
        <v>160</v>
      </c>
      <c r="C51" s="63" t="s">
        <v>161</v>
      </c>
      <c r="D51" s="418"/>
      <c r="E51" s="139"/>
      <c r="F51" s="68">
        <f>tphk1!O54</f>
        <v>5.7142857142857144</v>
      </c>
      <c r="G51" s="68">
        <f>tphk1!O115</f>
        <v>5.7142857142857144</v>
      </c>
      <c r="H51" s="61">
        <f>tphk1!O175</f>
        <v>8.6</v>
      </c>
      <c r="I51" s="68">
        <f>tphk1!O237</f>
        <v>5.8571428571428568</v>
      </c>
      <c r="J51" s="68">
        <f>tphk1!O300</f>
        <v>7</v>
      </c>
      <c r="K51" s="68">
        <f>tphk1!O362</f>
        <v>7.7142857142857144</v>
      </c>
      <c r="L51" s="68">
        <f>tphk1!O425</f>
        <v>6</v>
      </c>
      <c r="M51" s="68">
        <f>tphk1!O487</f>
        <v>5.6363636363636367</v>
      </c>
      <c r="N51" s="68">
        <f>tphk1!O566</f>
        <v>6.5714285714285712</v>
      </c>
      <c r="O51" s="68">
        <f>tphk1!O667</f>
        <v>7.2857142857142856</v>
      </c>
      <c r="P51" s="68">
        <f t="shared" si="0"/>
        <v>6.551762523191095</v>
      </c>
      <c r="Q51" s="61" t="str">
        <f t="shared" si="1"/>
        <v>TB</v>
      </c>
    </row>
    <row r="52" spans="1:17" ht="17.25" customHeight="1">
      <c r="A52" s="6">
        <v>48</v>
      </c>
      <c r="B52" s="18" t="s">
        <v>53</v>
      </c>
      <c r="C52" s="18" t="s">
        <v>162</v>
      </c>
      <c r="D52" s="418"/>
      <c r="E52" s="139"/>
      <c r="F52" s="81">
        <f>tphk1!O55</f>
        <v>6</v>
      </c>
      <c r="G52" s="81">
        <f>tphk1!O116</f>
        <v>5</v>
      </c>
      <c r="H52" s="62">
        <f>tphk1!O176</f>
        <v>7.6</v>
      </c>
      <c r="I52" s="81" t="str">
        <f>tphk1!O238</f>
        <v>HL</v>
      </c>
      <c r="J52" s="68">
        <f>tphk1!O301</f>
        <v>5.5555555555555554</v>
      </c>
      <c r="K52" s="68">
        <f>tphk1!O363</f>
        <v>6</v>
      </c>
      <c r="L52" s="68">
        <f>tphk1!O426</f>
        <v>6</v>
      </c>
      <c r="M52" s="68">
        <f>tphk1!O488</f>
        <v>6.1818181818181817</v>
      </c>
      <c r="N52" s="68">
        <f>tphk1!O567</f>
        <v>6</v>
      </c>
      <c r="O52" s="68">
        <f>tphk1!O668</f>
        <v>5.2857142857142856</v>
      </c>
      <c r="P52" s="68" t="e">
        <f t="shared" si="0"/>
        <v>#VALUE!</v>
      </c>
      <c r="Q52" s="61" t="e">
        <f t="shared" si="1"/>
        <v>#VALUE!</v>
      </c>
    </row>
    <row r="53" spans="1:17">
      <c r="A53" s="140">
        <v>49</v>
      </c>
      <c r="B53" s="61" t="s">
        <v>235</v>
      </c>
      <c r="C53" s="61" t="s">
        <v>236</v>
      </c>
      <c r="D53" s="255"/>
      <c r="E53" s="61"/>
      <c r="F53" s="81">
        <f>tphk1!O56</f>
        <v>5.2857142857142856</v>
      </c>
      <c r="G53" s="81">
        <f>tphk1!O117</f>
        <v>6</v>
      </c>
      <c r="H53" s="62">
        <f>tphk1!O177</f>
        <v>7.4</v>
      </c>
      <c r="I53" s="81">
        <f>tphk1!O239</f>
        <v>5.4285714285714288</v>
      </c>
      <c r="J53" s="68">
        <f>tphk1!O302</f>
        <v>5.7777777777777777</v>
      </c>
      <c r="K53" s="68">
        <f>tphk1!O364</f>
        <v>5.2857142857142856</v>
      </c>
      <c r="L53" s="68">
        <f>tphk1!O427</f>
        <v>7.4285714285714288</v>
      </c>
      <c r="M53" s="68">
        <f>tphk1!O489</f>
        <v>5.8636363636363633</v>
      </c>
      <c r="N53" s="68">
        <f>tphk1!O568</f>
        <v>6.7142857142857144</v>
      </c>
      <c r="O53" s="68">
        <f>tphk1!O669</f>
        <v>7</v>
      </c>
      <c r="P53" s="68">
        <f t="shared" si="0"/>
        <v>6.1201951487665784</v>
      </c>
      <c r="Q53" s="61" t="str">
        <f t="shared" si="1"/>
        <v>TB</v>
      </c>
    </row>
    <row r="54" spans="1:17">
      <c r="A54" s="6">
        <v>50</v>
      </c>
      <c r="B54" s="61" t="s">
        <v>179</v>
      </c>
      <c r="C54" s="61" t="s">
        <v>180</v>
      </c>
      <c r="D54" s="255"/>
      <c r="E54" s="61"/>
      <c r="F54" s="81">
        <f>tphk1!O57</f>
        <v>5.2857142857142856</v>
      </c>
      <c r="G54" s="81">
        <f>tphk1!O118</f>
        <v>6</v>
      </c>
      <c r="H54" s="62">
        <f>tphk1!O178</f>
        <v>0</v>
      </c>
      <c r="I54" s="81">
        <f>tphk1!O240</f>
        <v>5.7142857142857144</v>
      </c>
      <c r="J54" s="68">
        <f>tphk1!O303</f>
        <v>2.6666666666666665</v>
      </c>
      <c r="K54" s="68" t="str">
        <f>tphk1!O365</f>
        <v>TL</v>
      </c>
      <c r="L54" s="68">
        <f>tphk1!O428</f>
        <v>7</v>
      </c>
      <c r="M54" s="68" t="str">
        <f>tphk1!O490</f>
        <v>hl</v>
      </c>
      <c r="N54" s="68">
        <f>tphk1!O569</f>
        <v>0</v>
      </c>
      <c r="O54" s="68">
        <f>tphk1!O670</f>
        <v>6.4285714285714288</v>
      </c>
      <c r="P54" s="68" t="e">
        <f t="shared" si="0"/>
        <v>#VALUE!</v>
      </c>
      <c r="Q54" s="61" t="e">
        <f t="shared" si="1"/>
        <v>#VALUE!</v>
      </c>
    </row>
    <row r="55" spans="1:17">
      <c r="A55" s="140">
        <v>51</v>
      </c>
      <c r="B55" s="60" t="s">
        <v>193</v>
      </c>
      <c r="C55" s="60" t="s">
        <v>194</v>
      </c>
      <c r="D55" s="277"/>
      <c r="E55" s="62"/>
      <c r="F55" s="81">
        <f>tphk1!O58</f>
        <v>6</v>
      </c>
      <c r="G55" s="81">
        <f>tphk1!O119</f>
        <v>6</v>
      </c>
      <c r="H55" s="62">
        <f>tphk1!O179</f>
        <v>0</v>
      </c>
      <c r="I55" s="81">
        <f>tphk1!O241</f>
        <v>0</v>
      </c>
      <c r="J55" s="68">
        <f>tphk1!O304</f>
        <v>0</v>
      </c>
      <c r="K55" s="68">
        <f>tphk1!O366</f>
        <v>0</v>
      </c>
      <c r="L55" s="68">
        <f>tphk1!O429</f>
        <v>6</v>
      </c>
      <c r="M55" s="68" t="str">
        <f>tphk1!O491</f>
        <v>hl</v>
      </c>
      <c r="N55" s="68">
        <f>tphk1!O570</f>
        <v>0</v>
      </c>
      <c r="O55" s="68">
        <f>tphk1!O671</f>
        <v>6.1428571428571432</v>
      </c>
      <c r="P55" s="68" t="e">
        <f t="shared" si="0"/>
        <v>#VALUE!</v>
      </c>
      <c r="Q55" s="61" t="e">
        <f t="shared" si="1"/>
        <v>#VALUE!</v>
      </c>
    </row>
    <row r="56" spans="1:17">
      <c r="A56" s="6">
        <v>52</v>
      </c>
      <c r="B56" s="60" t="s">
        <v>269</v>
      </c>
      <c r="C56" s="60" t="s">
        <v>147</v>
      </c>
      <c r="F56" s="81">
        <f>tphk1!O59</f>
        <v>0</v>
      </c>
      <c r="G56" s="81">
        <f>tphk1!O120</f>
        <v>0</v>
      </c>
      <c r="H56" s="62">
        <f>tphk1!O180</f>
        <v>0</v>
      </c>
      <c r="I56" s="81">
        <f>tphk1!O242</f>
        <v>0</v>
      </c>
      <c r="J56" s="68">
        <f>tphk1!O305</f>
        <v>0</v>
      </c>
      <c r="K56" s="68">
        <f>tphk1!O367</f>
        <v>0</v>
      </c>
      <c r="L56" s="68">
        <f>tphk1!O430</f>
        <v>0</v>
      </c>
      <c r="M56" s="68">
        <f>tphk1!O492</f>
        <v>0</v>
      </c>
      <c r="N56" s="68">
        <f>tphk1!O571</f>
        <v>0</v>
      </c>
      <c r="O56" s="68">
        <f>tphk1!O672</f>
        <v>0</v>
      </c>
      <c r="P56" s="68">
        <f t="shared" si="0"/>
        <v>0</v>
      </c>
      <c r="Q56" s="61" t="str">
        <f t="shared" si="1"/>
        <v>yếu</v>
      </c>
    </row>
    <row r="57" spans="1:17">
      <c r="A57" s="140">
        <v>53</v>
      </c>
      <c r="B57" s="60" t="s">
        <v>21</v>
      </c>
      <c r="C57" s="60" t="s">
        <v>194</v>
      </c>
      <c r="F57" s="81">
        <f>tphk1!O60</f>
        <v>0</v>
      </c>
      <c r="G57" s="81">
        <f>tphk1!O121</f>
        <v>0</v>
      </c>
      <c r="H57" s="62">
        <f>tphk1!O181</f>
        <v>0</v>
      </c>
      <c r="I57" s="81">
        <f>tphk1!O243</f>
        <v>0</v>
      </c>
      <c r="J57" s="68">
        <f>tphk1!O306</f>
        <v>0</v>
      </c>
      <c r="K57" s="68">
        <f>tphk1!O368</f>
        <v>0</v>
      </c>
      <c r="L57" s="68">
        <f>tphk1!O431</f>
        <v>0</v>
      </c>
      <c r="M57" s="68">
        <f>tphk1!O493</f>
        <v>0</v>
      </c>
      <c r="N57" s="68">
        <f>tphk1!O572</f>
        <v>0</v>
      </c>
      <c r="O57" s="68">
        <f>tphk1!O673</f>
        <v>0</v>
      </c>
      <c r="P57" s="68">
        <f t="shared" si="0"/>
        <v>0</v>
      </c>
      <c r="Q57" s="61" t="str">
        <f t="shared" si="1"/>
        <v>yếu</v>
      </c>
    </row>
  </sheetData>
  <mergeCells count="4">
    <mergeCell ref="A3:A4"/>
    <mergeCell ref="B3:C4"/>
    <mergeCell ref="D3:D4"/>
    <mergeCell ref="E3:E4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44"/>
  <sheetViews>
    <sheetView topLeftCell="A214" workbookViewId="0">
      <selection activeCell="P241" sqref="P241"/>
    </sheetView>
  </sheetViews>
  <sheetFormatPr defaultRowHeight="15"/>
  <cols>
    <col min="1" max="1" width="4.5703125" customWidth="1"/>
    <col min="2" max="2" width="19.42578125" customWidth="1"/>
    <col min="4" max="4" width="11.42578125" customWidth="1"/>
    <col min="5" max="5" width="40.5703125" customWidth="1"/>
    <col min="6" max="14" width="4.85546875" customWidth="1"/>
    <col min="15" max="15" width="12.28515625" customWidth="1"/>
  </cols>
  <sheetData>
    <row r="1" spans="1:15" ht="18.75">
      <c r="A1" s="676" t="s">
        <v>126</v>
      </c>
      <c r="B1" s="676"/>
      <c r="C1" s="676"/>
      <c r="D1" s="676"/>
      <c r="E1" s="676"/>
      <c r="F1" s="676"/>
      <c r="G1" s="676"/>
      <c r="H1" s="676"/>
      <c r="I1" s="676"/>
      <c r="J1" s="676"/>
      <c r="K1" s="676"/>
      <c r="L1" s="676"/>
      <c r="M1" s="676"/>
      <c r="N1" s="676"/>
      <c r="O1" s="676"/>
    </row>
    <row r="2" spans="1:15" ht="18.75">
      <c r="A2" s="676" t="s">
        <v>210</v>
      </c>
      <c r="B2" s="676"/>
      <c r="C2" s="676"/>
      <c r="D2" s="676"/>
      <c r="E2" s="676"/>
      <c r="F2" s="676"/>
      <c r="G2" s="676"/>
      <c r="H2" s="676"/>
      <c r="I2" s="676"/>
      <c r="J2" s="676"/>
      <c r="K2" s="676"/>
      <c r="L2" s="676"/>
      <c r="M2" s="676"/>
      <c r="N2" s="676"/>
      <c r="O2" s="676"/>
    </row>
    <row r="3" spans="1:15" ht="18.75">
      <c r="A3" s="676" t="s">
        <v>127</v>
      </c>
      <c r="B3" s="676"/>
      <c r="C3" s="676"/>
      <c r="D3" s="676"/>
      <c r="E3" s="676"/>
      <c r="F3" s="676"/>
      <c r="G3" s="676"/>
      <c r="H3" s="676"/>
      <c r="I3" s="676"/>
      <c r="J3" s="676"/>
      <c r="K3" s="676"/>
      <c r="L3" s="676"/>
      <c r="M3" s="676"/>
      <c r="N3" s="676"/>
      <c r="O3" s="676"/>
    </row>
    <row r="4" spans="1:15" ht="18.75">
      <c r="A4" s="677" t="s">
        <v>211</v>
      </c>
      <c r="B4" s="677"/>
      <c r="C4" s="677"/>
      <c r="D4" s="677"/>
      <c r="E4" s="677"/>
      <c r="F4" s="677"/>
      <c r="G4" s="677"/>
      <c r="H4" s="677"/>
      <c r="I4" s="677"/>
      <c r="J4" s="677"/>
      <c r="K4" s="677"/>
      <c r="L4" s="677"/>
      <c r="M4" s="677"/>
      <c r="N4" s="677"/>
      <c r="O4" s="677"/>
    </row>
    <row r="5" spans="1:15" ht="18.75">
      <c r="A5" s="678" t="s">
        <v>212</v>
      </c>
      <c r="B5" s="678"/>
      <c r="C5" s="678"/>
      <c r="D5" s="678"/>
      <c r="E5" s="678"/>
      <c r="F5" s="678"/>
      <c r="G5" s="678"/>
      <c r="H5" s="678"/>
      <c r="I5" s="678"/>
      <c r="J5" s="678"/>
      <c r="K5" s="678"/>
      <c r="L5" s="678"/>
      <c r="M5" s="678"/>
      <c r="N5" s="678"/>
      <c r="O5" s="678"/>
    </row>
    <row r="6" spans="1:15" ht="31.5">
      <c r="A6" s="679" t="s">
        <v>128</v>
      </c>
      <c r="B6" s="679" t="s">
        <v>129</v>
      </c>
      <c r="C6" s="679"/>
      <c r="D6" s="680" t="s">
        <v>130</v>
      </c>
      <c r="E6" s="680" t="s">
        <v>131</v>
      </c>
      <c r="F6" s="681" t="s">
        <v>132</v>
      </c>
      <c r="G6" s="681"/>
      <c r="H6" s="681"/>
      <c r="I6" s="681"/>
      <c r="J6" s="681"/>
      <c r="K6" s="682" t="s">
        <v>133</v>
      </c>
      <c r="L6" s="680" t="s">
        <v>134</v>
      </c>
      <c r="M6" s="680" t="s">
        <v>135</v>
      </c>
      <c r="N6" s="680"/>
      <c r="O6" s="84" t="s">
        <v>213</v>
      </c>
    </row>
    <row r="7" spans="1:15" ht="15.75">
      <c r="A7" s="679"/>
      <c r="B7" s="679"/>
      <c r="C7" s="679"/>
      <c r="D7" s="680"/>
      <c r="E7" s="680"/>
      <c r="F7" s="681"/>
      <c r="G7" s="681"/>
      <c r="H7" s="681"/>
      <c r="I7" s="681"/>
      <c r="J7" s="681"/>
      <c r="K7" s="682"/>
      <c r="L7" s="680"/>
      <c r="M7" s="150" t="s">
        <v>133</v>
      </c>
      <c r="N7" s="150" t="s">
        <v>134</v>
      </c>
      <c r="O7" s="85">
        <v>4</v>
      </c>
    </row>
    <row r="8" spans="1:15" ht="15.75" customHeight="1">
      <c r="A8" s="6">
        <v>1</v>
      </c>
      <c r="B8" s="11" t="s">
        <v>0</v>
      </c>
      <c r="C8" s="12" t="s">
        <v>1</v>
      </c>
      <c r="D8" s="13" t="s">
        <v>2</v>
      </c>
      <c r="E8" s="14" t="s">
        <v>3</v>
      </c>
      <c r="F8" s="67">
        <v>7</v>
      </c>
      <c r="G8" s="68">
        <v>6</v>
      </c>
      <c r="H8" s="68">
        <v>7</v>
      </c>
      <c r="I8" s="68"/>
      <c r="J8" s="68"/>
      <c r="K8" s="68">
        <v>7</v>
      </c>
      <c r="L8" s="61"/>
      <c r="M8" s="59">
        <f>(F8*2+G8*2+H8*2+K8*3)/9</f>
        <v>6.7777777777777777</v>
      </c>
      <c r="N8" s="61"/>
      <c r="O8" s="86">
        <f>MAX(M8,N8)</f>
        <v>6.7777777777777777</v>
      </c>
    </row>
    <row r="9" spans="1:15" ht="15.75" customHeight="1">
      <c r="A9" s="6">
        <v>2</v>
      </c>
      <c r="B9" s="15" t="s">
        <v>4</v>
      </c>
      <c r="C9" s="16" t="s">
        <v>5</v>
      </c>
      <c r="D9" s="17" t="s">
        <v>137</v>
      </c>
      <c r="E9" s="18" t="s">
        <v>138</v>
      </c>
      <c r="F9" s="69">
        <v>8</v>
      </c>
      <c r="G9" s="68">
        <v>6</v>
      </c>
      <c r="H9" s="68">
        <v>7</v>
      </c>
      <c r="I9" s="68"/>
      <c r="J9" s="68"/>
      <c r="K9" s="68">
        <v>8</v>
      </c>
      <c r="L9" s="61"/>
      <c r="M9" s="59">
        <f t="shared" ref="M9:M56" si="0">(F9*2+G9*2+H9*2+K9*3)/9</f>
        <v>7.333333333333333</v>
      </c>
      <c r="N9" s="61"/>
      <c r="O9" s="86">
        <f t="shared" ref="O9:O56" si="1">MAX(M9,N9)</f>
        <v>7.333333333333333</v>
      </c>
    </row>
    <row r="10" spans="1:15" ht="15.75" customHeight="1">
      <c r="A10" s="6">
        <v>3</v>
      </c>
      <c r="B10" s="15" t="s">
        <v>6</v>
      </c>
      <c r="C10" s="16" t="s">
        <v>7</v>
      </c>
      <c r="D10" s="17" t="s">
        <v>8</v>
      </c>
      <c r="E10" s="18" t="s">
        <v>9</v>
      </c>
      <c r="F10" s="69">
        <v>8</v>
      </c>
      <c r="G10" s="68">
        <v>7</v>
      </c>
      <c r="H10" s="68">
        <v>6</v>
      </c>
      <c r="I10" s="68"/>
      <c r="J10" s="68"/>
      <c r="K10" s="68">
        <v>8</v>
      </c>
      <c r="L10" s="61"/>
      <c r="M10" s="59">
        <f t="shared" si="0"/>
        <v>7.333333333333333</v>
      </c>
      <c r="N10" s="61"/>
      <c r="O10" s="86">
        <f t="shared" si="1"/>
        <v>7.333333333333333</v>
      </c>
    </row>
    <row r="11" spans="1:15" ht="15.75" customHeight="1">
      <c r="A11" s="6">
        <v>4</v>
      </c>
      <c r="B11" s="15" t="s">
        <v>10</v>
      </c>
      <c r="C11" s="16" t="s">
        <v>11</v>
      </c>
      <c r="D11" s="19">
        <v>37142</v>
      </c>
      <c r="E11" s="18" t="s">
        <v>12</v>
      </c>
      <c r="F11" s="69">
        <v>8</v>
      </c>
      <c r="G11" s="68">
        <v>8</v>
      </c>
      <c r="H11" s="68">
        <v>7</v>
      </c>
      <c r="I11" s="68"/>
      <c r="J11" s="68"/>
      <c r="K11" s="68">
        <v>8</v>
      </c>
      <c r="L11" s="61"/>
      <c r="M11" s="59">
        <f t="shared" si="0"/>
        <v>7.7777777777777777</v>
      </c>
      <c r="N11" s="61"/>
      <c r="O11" s="86">
        <f t="shared" si="1"/>
        <v>7.7777777777777777</v>
      </c>
    </row>
    <row r="12" spans="1:15" ht="15.75" customHeight="1">
      <c r="A12" s="6">
        <v>5</v>
      </c>
      <c r="B12" s="15" t="s">
        <v>13</v>
      </c>
      <c r="C12" s="16" t="s">
        <v>14</v>
      </c>
      <c r="D12" s="17" t="s">
        <v>15</v>
      </c>
      <c r="E12" s="18" t="s">
        <v>16</v>
      </c>
      <c r="F12" s="70">
        <v>8</v>
      </c>
      <c r="G12" s="68">
        <v>7</v>
      </c>
      <c r="H12" s="68">
        <v>8</v>
      </c>
      <c r="I12" s="68"/>
      <c r="J12" s="68"/>
      <c r="K12" s="68">
        <v>8</v>
      </c>
      <c r="L12" s="61"/>
      <c r="M12" s="59">
        <f t="shared" si="0"/>
        <v>7.7777777777777777</v>
      </c>
      <c r="N12" s="61"/>
      <c r="O12" s="86">
        <f t="shared" si="1"/>
        <v>7.7777777777777777</v>
      </c>
    </row>
    <row r="13" spans="1:15" ht="15.75" customHeight="1">
      <c r="A13" s="6">
        <v>6</v>
      </c>
      <c r="B13" s="20" t="s">
        <v>17</v>
      </c>
      <c r="C13" s="21" t="s">
        <v>18</v>
      </c>
      <c r="D13" s="22" t="s">
        <v>19</v>
      </c>
      <c r="E13" s="23" t="s">
        <v>20</v>
      </c>
      <c r="F13" s="67"/>
      <c r="G13" s="68"/>
      <c r="H13" s="68"/>
      <c r="I13" s="68"/>
      <c r="J13" s="68"/>
      <c r="K13" s="68"/>
      <c r="L13" s="61"/>
      <c r="M13" s="59"/>
      <c r="N13" s="61"/>
      <c r="O13" s="87" t="s">
        <v>195</v>
      </c>
    </row>
    <row r="14" spans="1:15" ht="15.75" customHeight="1">
      <c r="A14" s="6">
        <v>7</v>
      </c>
      <c r="B14" s="15" t="s">
        <v>23</v>
      </c>
      <c r="C14" s="16" t="s">
        <v>24</v>
      </c>
      <c r="D14" s="19">
        <v>36929</v>
      </c>
      <c r="E14" s="18" t="s">
        <v>25</v>
      </c>
      <c r="F14" s="67">
        <v>7</v>
      </c>
      <c r="G14" s="68">
        <v>5</v>
      </c>
      <c r="H14" s="68">
        <v>6</v>
      </c>
      <c r="I14" s="68"/>
      <c r="J14" s="68"/>
      <c r="K14" s="68">
        <v>6</v>
      </c>
      <c r="L14" s="61"/>
      <c r="M14" s="59">
        <f t="shared" si="0"/>
        <v>6</v>
      </c>
      <c r="N14" s="61"/>
      <c r="O14" s="86">
        <f t="shared" si="1"/>
        <v>6</v>
      </c>
    </row>
    <row r="15" spans="1:15" ht="15.75" customHeight="1">
      <c r="A15" s="6">
        <v>8</v>
      </c>
      <c r="B15" s="15" t="s">
        <v>139</v>
      </c>
      <c r="C15" s="16" t="s">
        <v>140</v>
      </c>
      <c r="D15" s="17" t="s">
        <v>141</v>
      </c>
      <c r="E15" s="18" t="s">
        <v>142</v>
      </c>
      <c r="F15" s="67">
        <v>8</v>
      </c>
      <c r="G15" s="68">
        <v>8</v>
      </c>
      <c r="H15" s="68">
        <v>6</v>
      </c>
      <c r="I15" s="68"/>
      <c r="J15" s="68"/>
      <c r="K15" s="68">
        <v>8</v>
      </c>
      <c r="L15" s="61"/>
      <c r="M15" s="59">
        <f t="shared" si="0"/>
        <v>7.5555555555555554</v>
      </c>
      <c r="N15" s="61"/>
      <c r="O15" s="86">
        <f t="shared" si="1"/>
        <v>7.5555555555555554</v>
      </c>
    </row>
    <row r="16" spans="1:15" ht="15.75" customHeight="1">
      <c r="A16" s="6">
        <v>9</v>
      </c>
      <c r="B16" s="15" t="s">
        <v>143</v>
      </c>
      <c r="C16" s="16" t="s">
        <v>144</v>
      </c>
      <c r="D16" s="17" t="s">
        <v>145</v>
      </c>
      <c r="E16" s="18" t="s">
        <v>26</v>
      </c>
      <c r="F16" s="67">
        <v>8</v>
      </c>
      <c r="G16" s="68">
        <v>8</v>
      </c>
      <c r="H16" s="68">
        <v>8</v>
      </c>
      <c r="I16" s="68"/>
      <c r="J16" s="68"/>
      <c r="K16" s="68">
        <v>8</v>
      </c>
      <c r="L16" s="61"/>
      <c r="M16" s="59">
        <f t="shared" si="0"/>
        <v>8</v>
      </c>
      <c r="N16" s="61"/>
      <c r="O16" s="86">
        <f t="shared" si="1"/>
        <v>8</v>
      </c>
    </row>
    <row r="17" spans="1:15" ht="15.75" customHeight="1">
      <c r="A17" s="6">
        <v>10</v>
      </c>
      <c r="B17" s="24" t="s">
        <v>29</v>
      </c>
      <c r="C17" s="25" t="s">
        <v>30</v>
      </c>
      <c r="D17" s="26">
        <v>37231</v>
      </c>
      <c r="E17" s="27" t="s">
        <v>31</v>
      </c>
      <c r="F17" s="67">
        <v>8</v>
      </c>
      <c r="G17" s="68">
        <v>6</v>
      </c>
      <c r="H17" s="68">
        <v>7</v>
      </c>
      <c r="I17" s="68"/>
      <c r="J17" s="68"/>
      <c r="K17" s="68">
        <v>8</v>
      </c>
      <c r="L17" s="61"/>
      <c r="M17" s="59">
        <f t="shared" si="0"/>
        <v>7.333333333333333</v>
      </c>
      <c r="N17" s="61"/>
      <c r="O17" s="86">
        <f t="shared" si="1"/>
        <v>7.333333333333333</v>
      </c>
    </row>
    <row r="18" spans="1:15" ht="15.75" customHeight="1">
      <c r="A18" s="6">
        <v>11</v>
      </c>
      <c r="B18" s="28" t="s">
        <v>32</v>
      </c>
      <c r="C18" s="29" t="s">
        <v>33</v>
      </c>
      <c r="D18" s="30" t="s">
        <v>34</v>
      </c>
      <c r="E18" s="31" t="s">
        <v>35</v>
      </c>
      <c r="F18" s="71">
        <v>8</v>
      </c>
      <c r="G18" s="68">
        <v>6</v>
      </c>
      <c r="H18" s="68">
        <v>7</v>
      </c>
      <c r="I18" s="68"/>
      <c r="J18" s="68"/>
      <c r="K18" s="68">
        <v>6</v>
      </c>
      <c r="L18" s="61"/>
      <c r="M18" s="59">
        <f t="shared" si="0"/>
        <v>6.666666666666667</v>
      </c>
      <c r="N18" s="61"/>
      <c r="O18" s="86">
        <f t="shared" si="1"/>
        <v>6.666666666666667</v>
      </c>
    </row>
    <row r="19" spans="1:15" ht="15.75" customHeight="1">
      <c r="A19" s="6">
        <v>12</v>
      </c>
      <c r="B19" s="7" t="s">
        <v>36</v>
      </c>
      <c r="C19" s="8" t="s">
        <v>37</v>
      </c>
      <c r="D19" s="9">
        <v>37205</v>
      </c>
      <c r="E19" s="10" t="s">
        <v>38</v>
      </c>
      <c r="F19" s="92"/>
      <c r="G19" s="93"/>
      <c r="H19" s="93"/>
      <c r="I19" s="93"/>
      <c r="J19" s="93"/>
      <c r="K19" s="93"/>
      <c r="L19" s="94"/>
      <c r="M19" s="59"/>
      <c r="N19" s="94"/>
      <c r="O19" s="87" t="s">
        <v>195</v>
      </c>
    </row>
    <row r="20" spans="1:15" ht="15.75" customHeight="1">
      <c r="A20" s="6">
        <v>13</v>
      </c>
      <c r="B20" s="15" t="s">
        <v>146</v>
      </c>
      <c r="C20" s="16" t="s">
        <v>147</v>
      </c>
      <c r="D20" s="17" t="s">
        <v>148</v>
      </c>
      <c r="E20" s="18" t="s">
        <v>56</v>
      </c>
      <c r="F20" s="72"/>
      <c r="G20" s="68"/>
      <c r="H20" s="68"/>
      <c r="I20" s="68"/>
      <c r="J20" s="68"/>
      <c r="K20" s="68"/>
      <c r="L20" s="61"/>
      <c r="M20" s="59"/>
      <c r="N20" s="61"/>
      <c r="O20" s="87" t="s">
        <v>195</v>
      </c>
    </row>
    <row r="21" spans="1:15" ht="15.75" customHeight="1">
      <c r="A21" s="6">
        <v>14</v>
      </c>
      <c r="B21" s="15" t="s">
        <v>13</v>
      </c>
      <c r="C21" s="16" t="s">
        <v>40</v>
      </c>
      <c r="D21" s="17" t="s">
        <v>41</v>
      </c>
      <c r="E21" s="18" t="s">
        <v>149</v>
      </c>
      <c r="F21" s="67">
        <v>8</v>
      </c>
      <c r="G21" s="68">
        <v>8</v>
      </c>
      <c r="H21" s="68">
        <v>7</v>
      </c>
      <c r="I21" s="68"/>
      <c r="J21" s="68"/>
      <c r="K21" s="68">
        <v>7</v>
      </c>
      <c r="L21" s="61"/>
      <c r="M21" s="59">
        <f t="shared" si="0"/>
        <v>7.4444444444444446</v>
      </c>
      <c r="N21" s="61"/>
      <c r="O21" s="86">
        <f t="shared" si="1"/>
        <v>7.4444444444444446</v>
      </c>
    </row>
    <row r="22" spans="1:15" ht="15.75" customHeight="1">
      <c r="A22" s="6">
        <v>15</v>
      </c>
      <c r="B22" s="15" t="s">
        <v>42</v>
      </c>
      <c r="C22" s="16" t="s">
        <v>40</v>
      </c>
      <c r="D22" s="17" t="s">
        <v>43</v>
      </c>
      <c r="E22" s="18" t="s">
        <v>22</v>
      </c>
      <c r="F22" s="67">
        <v>6</v>
      </c>
      <c r="G22" s="68">
        <v>7</v>
      </c>
      <c r="H22" s="68">
        <v>7</v>
      </c>
      <c r="I22" s="68"/>
      <c r="J22" s="68"/>
      <c r="K22" s="68">
        <v>6</v>
      </c>
      <c r="L22" s="61"/>
      <c r="M22" s="59">
        <f t="shared" si="0"/>
        <v>6.4444444444444446</v>
      </c>
      <c r="N22" s="61"/>
      <c r="O22" s="86">
        <f t="shared" si="1"/>
        <v>6.4444444444444446</v>
      </c>
    </row>
    <row r="23" spans="1:15" ht="15.75" customHeight="1">
      <c r="A23" s="6">
        <v>16</v>
      </c>
      <c r="B23" s="7" t="s">
        <v>45</v>
      </c>
      <c r="C23" s="8" t="s">
        <v>46</v>
      </c>
      <c r="D23" s="9" t="s">
        <v>47</v>
      </c>
      <c r="E23" s="10" t="s">
        <v>48</v>
      </c>
      <c r="F23" s="100"/>
      <c r="G23" s="93"/>
      <c r="H23" s="93"/>
      <c r="I23" s="93"/>
      <c r="J23" s="93"/>
      <c r="K23" s="93"/>
      <c r="L23" s="94"/>
      <c r="M23" s="59"/>
      <c r="N23" s="94"/>
      <c r="O23" s="87" t="s">
        <v>195</v>
      </c>
    </row>
    <row r="24" spans="1:15" ht="15.75" customHeight="1">
      <c r="A24" s="6">
        <v>17</v>
      </c>
      <c r="B24" s="15" t="s">
        <v>36</v>
      </c>
      <c r="C24" s="16" t="s">
        <v>46</v>
      </c>
      <c r="D24" s="17" t="s">
        <v>49</v>
      </c>
      <c r="E24" s="18" t="s">
        <v>44</v>
      </c>
      <c r="F24" s="67">
        <v>6</v>
      </c>
      <c r="G24" s="68">
        <v>6</v>
      </c>
      <c r="H24" s="68">
        <v>7</v>
      </c>
      <c r="I24" s="68"/>
      <c r="J24" s="68"/>
      <c r="K24" s="68">
        <v>6</v>
      </c>
      <c r="L24" s="61"/>
      <c r="M24" s="59">
        <f t="shared" si="0"/>
        <v>6.2222222222222223</v>
      </c>
      <c r="N24" s="61"/>
      <c r="O24" s="86">
        <f t="shared" si="1"/>
        <v>6.2222222222222223</v>
      </c>
    </row>
    <row r="25" spans="1:15" ht="15.75" customHeight="1">
      <c r="A25" s="6">
        <v>18</v>
      </c>
      <c r="B25" s="15" t="s">
        <v>50</v>
      </c>
      <c r="C25" s="16" t="s">
        <v>46</v>
      </c>
      <c r="D25" s="19">
        <v>36739</v>
      </c>
      <c r="E25" s="18" t="s">
        <v>51</v>
      </c>
      <c r="F25" s="72">
        <v>8</v>
      </c>
      <c r="G25" s="68">
        <v>9</v>
      </c>
      <c r="H25" s="68">
        <v>8</v>
      </c>
      <c r="I25" s="68"/>
      <c r="J25" s="68"/>
      <c r="K25" s="68">
        <v>9</v>
      </c>
      <c r="L25" s="61"/>
      <c r="M25" s="59">
        <f t="shared" si="0"/>
        <v>8.5555555555555554</v>
      </c>
      <c r="N25" s="61"/>
      <c r="O25" s="86">
        <f t="shared" si="1"/>
        <v>8.5555555555555554</v>
      </c>
    </row>
    <row r="26" spans="1:15" ht="15.75" customHeight="1">
      <c r="A26" s="6">
        <v>19</v>
      </c>
      <c r="B26" s="15" t="s">
        <v>53</v>
      </c>
      <c r="C26" s="16" t="s">
        <v>54</v>
      </c>
      <c r="D26" s="17" t="s">
        <v>55</v>
      </c>
      <c r="E26" s="18" t="s">
        <v>56</v>
      </c>
      <c r="F26" s="67"/>
      <c r="G26" s="68"/>
      <c r="H26" s="68"/>
      <c r="I26" s="68"/>
      <c r="J26" s="68"/>
      <c r="K26" s="68"/>
      <c r="L26" s="61"/>
      <c r="M26" s="59"/>
      <c r="N26" s="61"/>
      <c r="O26" s="87" t="s">
        <v>195</v>
      </c>
    </row>
    <row r="27" spans="1:15" ht="15.75" customHeight="1">
      <c r="A27" s="6">
        <v>20</v>
      </c>
      <c r="B27" s="96" t="s">
        <v>57</v>
      </c>
      <c r="C27" s="97" t="s">
        <v>58</v>
      </c>
      <c r="D27" s="98" t="s">
        <v>59</v>
      </c>
      <c r="E27" s="99" t="s">
        <v>60</v>
      </c>
      <c r="F27" s="100"/>
      <c r="G27" s="93"/>
      <c r="H27" s="93"/>
      <c r="I27" s="93"/>
      <c r="J27" s="93"/>
      <c r="K27" s="93"/>
      <c r="L27" s="94"/>
      <c r="M27" s="59"/>
      <c r="N27" s="94"/>
      <c r="O27" s="87" t="s">
        <v>195</v>
      </c>
    </row>
    <row r="28" spans="1:15" ht="15.75" customHeight="1">
      <c r="A28" s="6">
        <v>21</v>
      </c>
      <c r="B28" s="15" t="s">
        <v>17</v>
      </c>
      <c r="C28" s="16" t="s">
        <v>61</v>
      </c>
      <c r="D28" s="17" t="s">
        <v>62</v>
      </c>
      <c r="E28" s="18" t="s">
        <v>63</v>
      </c>
      <c r="F28" s="67">
        <v>8</v>
      </c>
      <c r="G28" s="68">
        <v>8</v>
      </c>
      <c r="H28" s="68">
        <v>6</v>
      </c>
      <c r="I28" s="68"/>
      <c r="J28" s="68"/>
      <c r="K28" s="68">
        <v>8</v>
      </c>
      <c r="L28" s="61"/>
      <c r="M28" s="59">
        <f t="shared" si="0"/>
        <v>7.5555555555555554</v>
      </c>
      <c r="N28" s="61"/>
      <c r="O28" s="86">
        <f t="shared" si="1"/>
        <v>7.5555555555555554</v>
      </c>
    </row>
    <row r="29" spans="1:15" ht="15.75" customHeight="1">
      <c r="A29" s="6">
        <v>22</v>
      </c>
      <c r="B29" s="33" t="s">
        <v>64</v>
      </c>
      <c r="C29" s="34" t="s">
        <v>65</v>
      </c>
      <c r="D29" s="35">
        <v>36923</v>
      </c>
      <c r="E29" s="36" t="s">
        <v>66</v>
      </c>
      <c r="F29" s="67"/>
      <c r="G29" s="68"/>
      <c r="H29" s="68"/>
      <c r="I29" s="68"/>
      <c r="J29" s="68"/>
      <c r="K29" s="68"/>
      <c r="L29" s="61"/>
      <c r="M29" s="59"/>
      <c r="N29" s="61"/>
      <c r="O29" s="87" t="s">
        <v>195</v>
      </c>
    </row>
    <row r="30" spans="1:15" ht="15.75" customHeight="1">
      <c r="A30" s="6">
        <v>23</v>
      </c>
      <c r="B30" s="15" t="s">
        <v>21</v>
      </c>
      <c r="C30" s="16" t="s">
        <v>67</v>
      </c>
      <c r="D30" s="17" t="s">
        <v>68</v>
      </c>
      <c r="E30" s="18" t="s">
        <v>69</v>
      </c>
      <c r="F30" s="67">
        <v>8</v>
      </c>
      <c r="G30" s="68">
        <v>8</v>
      </c>
      <c r="H30" s="68">
        <v>8</v>
      </c>
      <c r="I30" s="68"/>
      <c r="J30" s="68"/>
      <c r="K30" s="68">
        <v>8</v>
      </c>
      <c r="L30" s="61"/>
      <c r="M30" s="59">
        <f t="shared" si="0"/>
        <v>8</v>
      </c>
      <c r="N30" s="61"/>
      <c r="O30" s="86">
        <f t="shared" si="1"/>
        <v>8</v>
      </c>
    </row>
    <row r="31" spans="1:15" ht="15.75" customHeight="1">
      <c r="A31" s="6">
        <v>24</v>
      </c>
      <c r="B31" s="15" t="s">
        <v>150</v>
      </c>
      <c r="C31" s="16" t="s">
        <v>67</v>
      </c>
      <c r="D31" s="17" t="s">
        <v>151</v>
      </c>
      <c r="E31" s="18" t="s">
        <v>39</v>
      </c>
      <c r="F31" s="67">
        <v>7</v>
      </c>
      <c r="G31" s="68">
        <v>8</v>
      </c>
      <c r="H31" s="68">
        <v>8</v>
      </c>
      <c r="I31" s="68"/>
      <c r="J31" s="68"/>
      <c r="K31" s="68">
        <v>8</v>
      </c>
      <c r="L31" s="61"/>
      <c r="M31" s="59">
        <f t="shared" si="0"/>
        <v>7.7777777777777777</v>
      </c>
      <c r="N31" s="61"/>
      <c r="O31" s="86">
        <f t="shared" si="1"/>
        <v>7.7777777777777777</v>
      </c>
    </row>
    <row r="32" spans="1:15" ht="15.75" customHeight="1">
      <c r="A32" s="6">
        <v>25</v>
      </c>
      <c r="B32" s="37" t="s">
        <v>70</v>
      </c>
      <c r="C32" s="38" t="s">
        <v>71</v>
      </c>
      <c r="D32" s="39">
        <v>37014</v>
      </c>
      <c r="E32" s="40" t="s">
        <v>72</v>
      </c>
      <c r="F32" s="67">
        <v>8</v>
      </c>
      <c r="G32" s="68">
        <v>9</v>
      </c>
      <c r="H32" s="68">
        <v>8</v>
      </c>
      <c r="I32" s="68"/>
      <c r="J32" s="68"/>
      <c r="K32" s="68">
        <v>9</v>
      </c>
      <c r="L32" s="61"/>
      <c r="M32" s="59">
        <f t="shared" si="0"/>
        <v>8.5555555555555554</v>
      </c>
      <c r="N32" s="61"/>
      <c r="O32" s="86">
        <f t="shared" si="1"/>
        <v>8.5555555555555554</v>
      </c>
    </row>
    <row r="33" spans="1:15" ht="15.75" customHeight="1">
      <c r="A33" s="6">
        <v>26</v>
      </c>
      <c r="B33" s="15" t="s">
        <v>17</v>
      </c>
      <c r="C33" s="16" t="s">
        <v>73</v>
      </c>
      <c r="D33" s="17" t="s">
        <v>74</v>
      </c>
      <c r="E33" s="18" t="s">
        <v>56</v>
      </c>
      <c r="F33" s="73">
        <v>7</v>
      </c>
      <c r="G33" s="68">
        <v>8</v>
      </c>
      <c r="H33" s="68">
        <v>8</v>
      </c>
      <c r="I33" s="68"/>
      <c r="J33" s="68"/>
      <c r="K33" s="59">
        <v>7</v>
      </c>
      <c r="L33" s="61"/>
      <c r="M33" s="59">
        <f t="shared" si="0"/>
        <v>7.4444444444444446</v>
      </c>
      <c r="N33" s="61"/>
      <c r="O33" s="86">
        <f t="shared" si="1"/>
        <v>7.4444444444444446</v>
      </c>
    </row>
    <row r="34" spans="1:15" ht="15.75" customHeight="1">
      <c r="A34" s="6">
        <v>27</v>
      </c>
      <c r="B34" s="15" t="s">
        <v>17</v>
      </c>
      <c r="C34" s="16" t="s">
        <v>73</v>
      </c>
      <c r="D34" s="17" t="s">
        <v>75</v>
      </c>
      <c r="E34" s="18" t="s">
        <v>52</v>
      </c>
      <c r="F34" s="71">
        <v>8</v>
      </c>
      <c r="G34" s="68">
        <v>7</v>
      </c>
      <c r="H34" s="68">
        <v>9</v>
      </c>
      <c r="I34" s="68"/>
      <c r="J34" s="68"/>
      <c r="K34" s="59">
        <v>7</v>
      </c>
      <c r="L34" s="61"/>
      <c r="M34" s="59">
        <f t="shared" si="0"/>
        <v>7.666666666666667</v>
      </c>
      <c r="N34" s="61"/>
      <c r="O34" s="86">
        <f t="shared" si="1"/>
        <v>7.666666666666667</v>
      </c>
    </row>
    <row r="35" spans="1:15" ht="15.75" customHeight="1">
      <c r="A35" s="6">
        <v>28</v>
      </c>
      <c r="B35" s="15" t="s">
        <v>76</v>
      </c>
      <c r="C35" s="16" t="s">
        <v>77</v>
      </c>
      <c r="D35" s="17" t="s">
        <v>78</v>
      </c>
      <c r="E35" s="18" t="s">
        <v>63</v>
      </c>
      <c r="F35" s="67">
        <v>7</v>
      </c>
      <c r="G35" s="68">
        <v>8</v>
      </c>
      <c r="H35" s="68">
        <v>8</v>
      </c>
      <c r="I35" s="68"/>
      <c r="J35" s="68"/>
      <c r="K35" s="59">
        <v>7</v>
      </c>
      <c r="L35" s="61"/>
      <c r="M35" s="59">
        <f t="shared" si="0"/>
        <v>7.4444444444444446</v>
      </c>
      <c r="N35" s="61"/>
      <c r="O35" s="86">
        <f t="shared" si="1"/>
        <v>7.4444444444444446</v>
      </c>
    </row>
    <row r="36" spans="1:15" ht="15.75" customHeight="1">
      <c r="A36" s="6">
        <v>29</v>
      </c>
      <c r="B36" s="15" t="s">
        <v>119</v>
      </c>
      <c r="C36" s="16" t="s">
        <v>120</v>
      </c>
      <c r="D36" s="17" t="s">
        <v>121</v>
      </c>
      <c r="E36" s="18" t="s">
        <v>122</v>
      </c>
      <c r="F36" s="67">
        <v>7</v>
      </c>
      <c r="G36" s="68"/>
      <c r="H36" s="68"/>
      <c r="I36" s="68"/>
      <c r="J36" s="68"/>
      <c r="K36" s="59"/>
      <c r="L36" s="61"/>
      <c r="M36" s="59">
        <f t="shared" si="0"/>
        <v>1.5555555555555556</v>
      </c>
      <c r="N36" s="61"/>
      <c r="O36" s="87" t="s">
        <v>195</v>
      </c>
    </row>
    <row r="37" spans="1:15" ht="15.75" customHeight="1">
      <c r="A37" s="6">
        <v>30</v>
      </c>
      <c r="B37" s="41" t="s">
        <v>79</v>
      </c>
      <c r="C37" s="42" t="s">
        <v>80</v>
      </c>
      <c r="D37" s="43" t="s">
        <v>81</v>
      </c>
      <c r="E37" s="44" t="s">
        <v>82</v>
      </c>
      <c r="F37" s="67">
        <v>7</v>
      </c>
      <c r="G37" s="68">
        <v>7</v>
      </c>
      <c r="H37" s="68">
        <v>6</v>
      </c>
      <c r="I37" s="68"/>
      <c r="J37" s="68"/>
      <c r="K37" s="59">
        <v>7</v>
      </c>
      <c r="L37" s="61"/>
      <c r="M37" s="59">
        <f t="shared" si="0"/>
        <v>6.7777777777777777</v>
      </c>
      <c r="N37" s="61"/>
      <c r="O37" s="86">
        <f t="shared" si="1"/>
        <v>6.7777777777777777</v>
      </c>
    </row>
    <row r="38" spans="1:15" ht="15.75" customHeight="1">
      <c r="A38" s="6">
        <v>31</v>
      </c>
      <c r="B38" s="20" t="s">
        <v>83</v>
      </c>
      <c r="C38" s="21" t="s">
        <v>80</v>
      </c>
      <c r="D38" s="22" t="s">
        <v>84</v>
      </c>
      <c r="E38" s="23" t="s">
        <v>85</v>
      </c>
      <c r="F38" s="67">
        <v>7</v>
      </c>
      <c r="G38" s="68">
        <v>8</v>
      </c>
      <c r="H38" s="68">
        <v>9</v>
      </c>
      <c r="I38" s="68"/>
      <c r="J38" s="68"/>
      <c r="K38" s="59">
        <v>8</v>
      </c>
      <c r="L38" s="61"/>
      <c r="M38" s="59">
        <f t="shared" si="0"/>
        <v>8</v>
      </c>
      <c r="N38" s="61"/>
      <c r="O38" s="86">
        <f t="shared" si="1"/>
        <v>8</v>
      </c>
    </row>
    <row r="39" spans="1:15" ht="15.75" customHeight="1">
      <c r="A39" s="6">
        <v>32</v>
      </c>
      <c r="B39" s="41" t="s">
        <v>4</v>
      </c>
      <c r="C39" s="42" t="s">
        <v>86</v>
      </c>
      <c r="D39" s="45">
        <v>37231</v>
      </c>
      <c r="E39" s="44" t="s">
        <v>87</v>
      </c>
      <c r="F39" s="69">
        <v>7</v>
      </c>
      <c r="G39" s="68">
        <v>7</v>
      </c>
      <c r="H39" s="68">
        <v>8</v>
      </c>
      <c r="I39" s="68"/>
      <c r="J39" s="68"/>
      <c r="K39" s="59">
        <v>7</v>
      </c>
      <c r="L39" s="61"/>
      <c r="M39" s="59">
        <f t="shared" si="0"/>
        <v>7.2222222222222223</v>
      </c>
      <c r="N39" s="61"/>
      <c r="O39" s="86">
        <f t="shared" si="1"/>
        <v>7.2222222222222223</v>
      </c>
    </row>
    <row r="40" spans="1:15" ht="15.75" customHeight="1">
      <c r="A40" s="6">
        <v>33</v>
      </c>
      <c r="B40" s="15" t="s">
        <v>36</v>
      </c>
      <c r="C40" s="16" t="s">
        <v>88</v>
      </c>
      <c r="D40" s="17" t="s">
        <v>89</v>
      </c>
      <c r="E40" s="18" t="s">
        <v>22</v>
      </c>
      <c r="F40" s="67">
        <v>7</v>
      </c>
      <c r="G40" s="68">
        <v>5</v>
      </c>
      <c r="H40" s="68">
        <v>7</v>
      </c>
      <c r="I40" s="68"/>
      <c r="J40" s="68"/>
      <c r="K40" s="59">
        <v>6</v>
      </c>
      <c r="L40" s="61"/>
      <c r="M40" s="59">
        <f t="shared" si="0"/>
        <v>6.2222222222222223</v>
      </c>
      <c r="N40" s="61"/>
      <c r="O40" s="86">
        <f t="shared" si="1"/>
        <v>6.2222222222222223</v>
      </c>
    </row>
    <row r="41" spans="1:15" ht="15.75" customHeight="1">
      <c r="A41" s="6">
        <v>34</v>
      </c>
      <c r="B41" s="15" t="s">
        <v>94</v>
      </c>
      <c r="C41" s="16" t="s">
        <v>152</v>
      </c>
      <c r="D41" s="17" t="s">
        <v>95</v>
      </c>
      <c r="E41" s="18" t="s">
        <v>44</v>
      </c>
      <c r="F41" s="74"/>
      <c r="G41" s="68"/>
      <c r="H41" s="68"/>
      <c r="I41" s="68"/>
      <c r="J41" s="68"/>
      <c r="K41" s="59"/>
      <c r="L41" s="61"/>
      <c r="M41" s="59"/>
      <c r="N41" s="61"/>
      <c r="O41" s="87" t="s">
        <v>195</v>
      </c>
    </row>
    <row r="42" spans="1:15" ht="15.75" customHeight="1">
      <c r="A42" s="6">
        <v>35</v>
      </c>
      <c r="B42" s="101" t="s">
        <v>91</v>
      </c>
      <c r="C42" s="102" t="s">
        <v>90</v>
      </c>
      <c r="D42" s="103" t="s">
        <v>92</v>
      </c>
      <c r="E42" s="104" t="s">
        <v>93</v>
      </c>
      <c r="F42" s="92"/>
      <c r="G42" s="93"/>
      <c r="H42" s="93"/>
      <c r="I42" s="93"/>
      <c r="J42" s="93"/>
      <c r="K42" s="106"/>
      <c r="L42" s="94"/>
      <c r="M42" s="59"/>
      <c r="N42" s="94"/>
      <c r="O42" s="87" t="s">
        <v>195</v>
      </c>
    </row>
    <row r="43" spans="1:15" ht="15.75" customHeight="1">
      <c r="A43" s="6">
        <v>36</v>
      </c>
      <c r="B43" s="46" t="s">
        <v>96</v>
      </c>
      <c r="C43" s="47" t="s">
        <v>97</v>
      </c>
      <c r="D43" s="48" t="s">
        <v>98</v>
      </c>
      <c r="E43" s="49" t="s">
        <v>99</v>
      </c>
      <c r="F43" s="75">
        <v>5</v>
      </c>
      <c r="G43" s="68">
        <v>6</v>
      </c>
      <c r="H43" s="68">
        <v>8</v>
      </c>
      <c r="I43" s="68"/>
      <c r="J43" s="68"/>
      <c r="K43" s="59">
        <v>8</v>
      </c>
      <c r="L43" s="61"/>
      <c r="M43" s="59">
        <f t="shared" si="0"/>
        <v>6.8888888888888893</v>
      </c>
      <c r="N43" s="61"/>
      <c r="O43" s="86">
        <f t="shared" si="1"/>
        <v>6.8888888888888893</v>
      </c>
    </row>
    <row r="44" spans="1:15" ht="15.75" customHeight="1">
      <c r="A44" s="6">
        <v>37</v>
      </c>
      <c r="B44" s="15" t="s">
        <v>13</v>
      </c>
      <c r="C44" s="16" t="s">
        <v>97</v>
      </c>
      <c r="D44" s="17" t="s">
        <v>153</v>
      </c>
      <c r="E44" s="18" t="s">
        <v>48</v>
      </c>
      <c r="F44" s="67">
        <v>7</v>
      </c>
      <c r="G44" s="68">
        <v>7</v>
      </c>
      <c r="H44" s="68">
        <v>6</v>
      </c>
      <c r="I44" s="68"/>
      <c r="J44" s="68"/>
      <c r="K44" s="59">
        <v>6</v>
      </c>
      <c r="L44" s="61"/>
      <c r="M44" s="59">
        <f t="shared" si="0"/>
        <v>6.4444444444444446</v>
      </c>
      <c r="N44" s="61"/>
      <c r="O44" s="86">
        <f t="shared" si="1"/>
        <v>6.4444444444444446</v>
      </c>
    </row>
    <row r="45" spans="1:15" ht="15.75" customHeight="1">
      <c r="A45" s="6">
        <v>38</v>
      </c>
      <c r="B45" s="20" t="s">
        <v>100</v>
      </c>
      <c r="C45" s="21" t="s">
        <v>101</v>
      </c>
      <c r="D45" s="50">
        <v>37014</v>
      </c>
      <c r="E45" s="23" t="s">
        <v>102</v>
      </c>
      <c r="F45" s="67">
        <v>6</v>
      </c>
      <c r="G45" s="68">
        <v>7</v>
      </c>
      <c r="H45" s="68">
        <v>8</v>
      </c>
      <c r="I45" s="68"/>
      <c r="J45" s="68"/>
      <c r="K45" s="59">
        <v>6</v>
      </c>
      <c r="L45" s="61"/>
      <c r="M45" s="59">
        <f t="shared" si="0"/>
        <v>6.666666666666667</v>
      </c>
      <c r="N45" s="61"/>
      <c r="O45" s="86">
        <f t="shared" si="1"/>
        <v>6.666666666666667</v>
      </c>
    </row>
    <row r="46" spans="1:15" ht="15.75" customHeight="1">
      <c r="A46" s="6">
        <v>39</v>
      </c>
      <c r="B46" s="96" t="s">
        <v>21</v>
      </c>
      <c r="C46" s="97" t="s">
        <v>103</v>
      </c>
      <c r="D46" s="98" t="s">
        <v>104</v>
      </c>
      <c r="E46" s="99" t="s">
        <v>44</v>
      </c>
      <c r="F46" s="105"/>
      <c r="G46" s="93"/>
      <c r="H46" s="93"/>
      <c r="I46" s="93"/>
      <c r="J46" s="93"/>
      <c r="K46" s="106"/>
      <c r="L46" s="94"/>
      <c r="M46" s="59"/>
      <c r="N46" s="94"/>
      <c r="O46" s="87" t="s">
        <v>195</v>
      </c>
    </row>
    <row r="47" spans="1:15" ht="15.75" customHeight="1">
      <c r="A47" s="6">
        <v>40</v>
      </c>
      <c r="B47" s="15" t="s">
        <v>13</v>
      </c>
      <c r="C47" s="16" t="s">
        <v>105</v>
      </c>
      <c r="D47" s="17" t="s">
        <v>106</v>
      </c>
      <c r="E47" s="18" t="s">
        <v>22</v>
      </c>
      <c r="F47" s="67">
        <v>7</v>
      </c>
      <c r="G47" s="68">
        <v>6</v>
      </c>
      <c r="H47" s="68">
        <v>6</v>
      </c>
      <c r="I47" s="68"/>
      <c r="J47" s="68"/>
      <c r="K47" s="59">
        <v>6</v>
      </c>
      <c r="L47" s="61"/>
      <c r="M47" s="59">
        <f t="shared" si="0"/>
        <v>6.2222222222222223</v>
      </c>
      <c r="N47" s="61"/>
      <c r="O47" s="86">
        <f t="shared" si="1"/>
        <v>6.2222222222222223</v>
      </c>
    </row>
    <row r="48" spans="1:15" ht="15.75" customHeight="1">
      <c r="A48" s="6">
        <v>41</v>
      </c>
      <c r="B48" s="28" t="s">
        <v>107</v>
      </c>
      <c r="C48" s="29" t="s">
        <v>108</v>
      </c>
      <c r="D48" s="32">
        <v>37175</v>
      </c>
      <c r="E48" s="31" t="s">
        <v>109</v>
      </c>
      <c r="F48" s="76">
        <v>6</v>
      </c>
      <c r="G48" s="68">
        <v>6</v>
      </c>
      <c r="H48" s="68">
        <v>5</v>
      </c>
      <c r="I48" s="68"/>
      <c r="J48" s="68"/>
      <c r="K48" s="59">
        <v>6</v>
      </c>
      <c r="L48" s="61"/>
      <c r="M48" s="59">
        <f t="shared" si="0"/>
        <v>5.7777777777777777</v>
      </c>
      <c r="N48" s="61"/>
      <c r="O48" s="86">
        <f t="shared" si="1"/>
        <v>5.7777777777777777</v>
      </c>
    </row>
    <row r="49" spans="1:15" ht="15.75" customHeight="1">
      <c r="A49" s="6">
        <v>42</v>
      </c>
      <c r="B49" s="15" t="s">
        <v>27</v>
      </c>
      <c r="C49" s="16" t="s">
        <v>123</v>
      </c>
      <c r="D49" s="17" t="s">
        <v>124</v>
      </c>
      <c r="E49" s="18" t="s">
        <v>125</v>
      </c>
      <c r="F49" s="70">
        <v>8</v>
      </c>
      <c r="G49" s="68">
        <v>8</v>
      </c>
      <c r="H49" s="68">
        <v>8</v>
      </c>
      <c r="I49" s="68"/>
      <c r="J49" s="68"/>
      <c r="K49" s="59">
        <v>8</v>
      </c>
      <c r="L49" s="61"/>
      <c r="M49" s="59">
        <f t="shared" si="0"/>
        <v>8</v>
      </c>
      <c r="N49" s="61"/>
      <c r="O49" s="86">
        <f t="shared" si="1"/>
        <v>8</v>
      </c>
    </row>
    <row r="50" spans="1:15" ht="15.75" customHeight="1">
      <c r="A50" s="6">
        <v>43</v>
      </c>
      <c r="B50" s="37" t="s">
        <v>110</v>
      </c>
      <c r="C50" s="38" t="s">
        <v>111</v>
      </c>
      <c r="D50" s="51" t="s">
        <v>112</v>
      </c>
      <c r="E50" s="40" t="s">
        <v>28</v>
      </c>
      <c r="F50" s="67">
        <v>6</v>
      </c>
      <c r="G50" s="68">
        <v>7</v>
      </c>
      <c r="H50" s="68">
        <v>8</v>
      </c>
      <c r="I50" s="68"/>
      <c r="J50" s="68"/>
      <c r="K50" s="59">
        <v>8</v>
      </c>
      <c r="L50" s="61"/>
      <c r="M50" s="59">
        <f t="shared" si="0"/>
        <v>7.333333333333333</v>
      </c>
      <c r="N50" s="61"/>
      <c r="O50" s="86">
        <f t="shared" si="1"/>
        <v>7.333333333333333</v>
      </c>
    </row>
    <row r="51" spans="1:15" ht="15.75" customHeight="1">
      <c r="A51" s="6">
        <v>44</v>
      </c>
      <c r="B51" s="15" t="s">
        <v>113</v>
      </c>
      <c r="C51" s="16" t="s">
        <v>114</v>
      </c>
      <c r="D51" s="17" t="s">
        <v>115</v>
      </c>
      <c r="E51" s="18" t="s">
        <v>56</v>
      </c>
      <c r="F51" s="67">
        <v>6</v>
      </c>
      <c r="G51" s="68">
        <v>6</v>
      </c>
      <c r="H51" s="68">
        <v>7</v>
      </c>
      <c r="I51" s="68"/>
      <c r="J51" s="68"/>
      <c r="K51" s="59">
        <v>6</v>
      </c>
      <c r="L51" s="61"/>
      <c r="M51" s="59">
        <f t="shared" si="0"/>
        <v>6.2222222222222223</v>
      </c>
      <c r="N51" s="61"/>
      <c r="O51" s="86">
        <f t="shared" si="1"/>
        <v>6.2222222222222223</v>
      </c>
    </row>
    <row r="52" spans="1:15" ht="15.75" customHeight="1">
      <c r="A52" s="6">
        <v>45</v>
      </c>
      <c r="B52" s="15" t="s">
        <v>117</v>
      </c>
      <c r="C52" s="16" t="s">
        <v>116</v>
      </c>
      <c r="D52" s="17" t="s">
        <v>118</v>
      </c>
      <c r="E52" s="18" t="s">
        <v>44</v>
      </c>
      <c r="F52" s="72">
        <v>7</v>
      </c>
      <c r="G52" s="68">
        <v>6</v>
      </c>
      <c r="H52" s="68">
        <v>6</v>
      </c>
      <c r="I52" s="68"/>
      <c r="J52" s="68"/>
      <c r="K52" s="59">
        <v>6</v>
      </c>
      <c r="L52" s="61"/>
      <c r="M52" s="59">
        <f t="shared" si="0"/>
        <v>6.2222222222222223</v>
      </c>
      <c r="N52" s="61"/>
      <c r="O52" s="86">
        <f t="shared" si="1"/>
        <v>6.2222222222222223</v>
      </c>
    </row>
    <row r="53" spans="1:15" ht="15.75" customHeight="1">
      <c r="A53" s="6">
        <v>46</v>
      </c>
      <c r="B53" s="15" t="s">
        <v>158</v>
      </c>
      <c r="C53" s="16" t="s">
        <v>159</v>
      </c>
      <c r="D53" s="17"/>
      <c r="E53" s="18"/>
      <c r="F53" s="67"/>
      <c r="G53" s="77"/>
      <c r="H53" s="68"/>
      <c r="I53" s="68"/>
      <c r="J53" s="68"/>
      <c r="K53" s="59"/>
      <c r="L53" s="61"/>
      <c r="M53" s="59"/>
      <c r="N53" s="61"/>
      <c r="O53" s="87" t="s">
        <v>195</v>
      </c>
    </row>
    <row r="54" spans="1:15" ht="15.75" customHeight="1">
      <c r="A54" s="6">
        <v>47</v>
      </c>
      <c r="B54" s="64" t="s">
        <v>160</v>
      </c>
      <c r="C54" s="65" t="s">
        <v>161</v>
      </c>
      <c r="D54" s="1"/>
      <c r="E54" s="63"/>
      <c r="F54" s="67">
        <v>7</v>
      </c>
      <c r="G54" s="77">
        <v>5</v>
      </c>
      <c r="H54" s="68">
        <v>5</v>
      </c>
      <c r="I54" s="68"/>
      <c r="J54" s="68"/>
      <c r="K54" s="59">
        <v>6</v>
      </c>
      <c r="L54" s="61"/>
      <c r="M54" s="59">
        <f t="shared" si="0"/>
        <v>5.7777777777777777</v>
      </c>
      <c r="N54" s="61"/>
      <c r="O54" s="86">
        <f t="shared" si="1"/>
        <v>5.7777777777777777</v>
      </c>
    </row>
    <row r="55" spans="1:15" ht="15.75" customHeight="1">
      <c r="A55" s="6">
        <v>48</v>
      </c>
      <c r="B55" s="52" t="s">
        <v>53</v>
      </c>
      <c r="C55" s="53" t="s">
        <v>162</v>
      </c>
      <c r="D55" s="1"/>
      <c r="E55" s="63"/>
      <c r="F55" s="67">
        <v>5</v>
      </c>
      <c r="G55" s="77">
        <v>5</v>
      </c>
      <c r="H55" s="68">
        <v>5</v>
      </c>
      <c r="I55" s="68"/>
      <c r="J55" s="68"/>
      <c r="K55" s="59">
        <v>5</v>
      </c>
      <c r="L55" s="61"/>
      <c r="M55" s="59">
        <f t="shared" si="0"/>
        <v>5</v>
      </c>
      <c r="N55" s="61"/>
      <c r="O55" s="86">
        <f t="shared" si="1"/>
        <v>5</v>
      </c>
    </row>
    <row r="56" spans="1:15" ht="15.75" customHeight="1">
      <c r="A56" s="60">
        <v>49</v>
      </c>
      <c r="B56" s="60" t="s">
        <v>235</v>
      </c>
      <c r="C56" s="60" t="s">
        <v>236</v>
      </c>
      <c r="D56" s="4"/>
      <c r="E56" s="3"/>
      <c r="F56" s="78">
        <v>5</v>
      </c>
      <c r="G56" s="153">
        <v>6</v>
      </c>
      <c r="H56" s="154">
        <v>6</v>
      </c>
      <c r="I56" s="154"/>
      <c r="J56" s="154"/>
      <c r="K56" s="155">
        <v>5</v>
      </c>
      <c r="L56" s="156"/>
      <c r="M56" s="155">
        <f t="shared" si="0"/>
        <v>5.4444444444444446</v>
      </c>
      <c r="N56" s="156"/>
      <c r="O56" s="157">
        <f t="shared" si="1"/>
        <v>5.4444444444444446</v>
      </c>
    </row>
    <row r="57" spans="1:15" ht="15.75" customHeight="1">
      <c r="A57" s="60"/>
      <c r="B57" s="60" t="s">
        <v>179</v>
      </c>
      <c r="C57" s="60" t="s">
        <v>180</v>
      </c>
      <c r="D57" s="4"/>
      <c r="E57" s="3"/>
      <c r="F57" s="78"/>
      <c r="G57" s="153"/>
      <c r="H57" s="154"/>
      <c r="I57" s="154"/>
      <c r="J57" s="154"/>
      <c r="K57" s="155"/>
      <c r="L57" s="156"/>
      <c r="M57" s="155"/>
      <c r="N57" s="156"/>
      <c r="O57" s="157"/>
    </row>
    <row r="58" spans="1:15" ht="15.75" customHeight="1">
      <c r="A58" s="60"/>
      <c r="B58" s="60" t="s">
        <v>193</v>
      </c>
      <c r="C58" s="60" t="s">
        <v>194</v>
      </c>
      <c r="D58" s="4"/>
      <c r="E58" s="3"/>
      <c r="F58" s="78"/>
      <c r="G58" s="153"/>
      <c r="H58" s="154"/>
      <c r="I58" s="154"/>
      <c r="J58" s="154"/>
      <c r="K58" s="155"/>
      <c r="L58" s="156"/>
      <c r="M58" s="155"/>
      <c r="N58" s="156"/>
      <c r="O58" s="157"/>
    </row>
    <row r="59" spans="1:15" ht="15.75" customHeight="1">
      <c r="A59" s="60"/>
      <c r="B59" s="60" t="s">
        <v>269</v>
      </c>
      <c r="C59" s="60" t="s">
        <v>147</v>
      </c>
      <c r="D59" s="4"/>
      <c r="E59" s="3"/>
      <c r="F59" s="78"/>
      <c r="G59" s="153"/>
      <c r="H59" s="154"/>
      <c r="I59" s="154"/>
      <c r="J59" s="154"/>
      <c r="K59" s="155"/>
      <c r="L59" s="156"/>
      <c r="M59" s="155"/>
      <c r="N59" s="156"/>
      <c r="O59" s="157"/>
    </row>
    <row r="60" spans="1:15" ht="15.75" customHeight="1">
      <c r="A60" s="60"/>
      <c r="B60" s="60" t="s">
        <v>21</v>
      </c>
      <c r="C60" s="60" t="s">
        <v>194</v>
      </c>
      <c r="D60" s="4"/>
      <c r="E60" s="3"/>
      <c r="F60" s="78"/>
      <c r="G60" s="153"/>
      <c r="H60" s="154"/>
      <c r="I60" s="154"/>
      <c r="J60" s="154"/>
      <c r="K60" s="155"/>
      <c r="L60" s="156"/>
      <c r="M60" s="155"/>
      <c r="N60" s="156"/>
      <c r="O60" s="157"/>
    </row>
    <row r="61" spans="1:15" ht="15.75" customHeight="1">
      <c r="A61" s="60"/>
      <c r="B61" s="60"/>
      <c r="C61" s="60"/>
      <c r="D61" s="4"/>
      <c r="E61" s="3"/>
      <c r="F61" s="78"/>
      <c r="G61" s="153"/>
      <c r="H61" s="154"/>
      <c r="I61" s="154"/>
      <c r="J61" s="154"/>
      <c r="K61" s="155"/>
      <c r="L61" s="156"/>
      <c r="M61" s="155"/>
      <c r="N61" s="156"/>
      <c r="O61" s="157"/>
    </row>
    <row r="62" spans="1:15">
      <c r="A62" s="2"/>
      <c r="B62" s="3"/>
      <c r="C62" s="3"/>
      <c r="D62" s="4"/>
      <c r="E62" s="3"/>
      <c r="F62" s="78"/>
      <c r="G62" s="79"/>
      <c r="H62" s="79"/>
      <c r="I62" s="79"/>
      <c r="J62" s="79"/>
      <c r="K62" s="79"/>
      <c r="L62" s="60"/>
      <c r="M62" s="60"/>
      <c r="N62" s="60"/>
      <c r="O62" s="60"/>
    </row>
    <row r="63" spans="1:15" ht="18.75">
      <c r="A63" s="676" t="s">
        <v>126</v>
      </c>
      <c r="B63" s="676"/>
      <c r="C63" s="676"/>
      <c r="D63" s="676"/>
      <c r="E63" s="676"/>
      <c r="F63" s="676"/>
      <c r="G63" s="676"/>
      <c r="H63" s="676"/>
      <c r="I63" s="676"/>
      <c r="J63" s="676"/>
      <c r="K63" s="676"/>
      <c r="L63" s="676"/>
      <c r="M63" s="676"/>
      <c r="N63" s="676"/>
      <c r="O63" s="676"/>
    </row>
    <row r="64" spans="1:15" ht="18.75">
      <c r="A64" s="676" t="s">
        <v>214</v>
      </c>
      <c r="B64" s="676"/>
      <c r="C64" s="676"/>
      <c r="D64" s="676"/>
      <c r="E64" s="676"/>
      <c r="F64" s="676"/>
      <c r="G64" s="676"/>
      <c r="H64" s="676"/>
      <c r="I64" s="676"/>
      <c r="J64" s="676"/>
      <c r="K64" s="676"/>
      <c r="L64" s="676"/>
      <c r="M64" s="676"/>
      <c r="N64" s="676"/>
      <c r="O64" s="676"/>
    </row>
    <row r="65" spans="1:15" ht="18.75">
      <c r="A65" s="676" t="s">
        <v>127</v>
      </c>
      <c r="B65" s="676"/>
      <c r="C65" s="676"/>
      <c r="D65" s="676"/>
      <c r="E65" s="676"/>
      <c r="F65" s="676"/>
      <c r="G65" s="676"/>
      <c r="H65" s="676"/>
      <c r="I65" s="676"/>
      <c r="J65" s="676"/>
      <c r="K65" s="676"/>
      <c r="L65" s="676"/>
      <c r="M65" s="676"/>
      <c r="N65" s="676"/>
      <c r="O65" s="676"/>
    </row>
    <row r="66" spans="1:15" ht="18.75">
      <c r="A66" s="677" t="s">
        <v>215</v>
      </c>
      <c r="B66" s="677"/>
      <c r="C66" s="677"/>
      <c r="D66" s="677"/>
      <c r="E66" s="677"/>
      <c r="F66" s="677"/>
      <c r="G66" s="677"/>
      <c r="H66" s="677"/>
      <c r="I66" s="677"/>
      <c r="J66" s="677"/>
      <c r="K66" s="677"/>
      <c r="L66" s="677"/>
      <c r="M66" s="677"/>
      <c r="N66" s="677"/>
      <c r="O66" s="677"/>
    </row>
    <row r="67" spans="1:15" ht="18.75">
      <c r="A67" s="678" t="s">
        <v>216</v>
      </c>
      <c r="B67" s="678"/>
      <c r="C67" s="678"/>
      <c r="D67" s="678"/>
      <c r="E67" s="678"/>
      <c r="F67" s="678"/>
      <c r="G67" s="678"/>
      <c r="H67" s="678"/>
      <c r="I67" s="678"/>
      <c r="J67" s="678"/>
      <c r="K67" s="678"/>
      <c r="L67" s="678"/>
      <c r="M67" s="678"/>
      <c r="N67" s="678"/>
      <c r="O67" s="678"/>
    </row>
    <row r="68" spans="1:15" ht="31.5">
      <c r="A68" s="679" t="s">
        <v>128</v>
      </c>
      <c r="B68" s="679" t="s">
        <v>129</v>
      </c>
      <c r="C68" s="679"/>
      <c r="D68" s="680" t="s">
        <v>130</v>
      </c>
      <c r="E68" s="680" t="s">
        <v>131</v>
      </c>
      <c r="F68" s="681" t="s">
        <v>132</v>
      </c>
      <c r="G68" s="681"/>
      <c r="H68" s="681"/>
      <c r="I68" s="681"/>
      <c r="J68" s="681"/>
      <c r="K68" s="682" t="s">
        <v>133</v>
      </c>
      <c r="L68" s="680" t="s">
        <v>134</v>
      </c>
      <c r="M68" s="680" t="s">
        <v>135</v>
      </c>
      <c r="N68" s="680"/>
      <c r="O68" s="84" t="s">
        <v>217</v>
      </c>
    </row>
    <row r="69" spans="1:15" ht="15.75">
      <c r="A69" s="679"/>
      <c r="B69" s="679"/>
      <c r="C69" s="679"/>
      <c r="D69" s="680"/>
      <c r="E69" s="680"/>
      <c r="F69" s="681"/>
      <c r="G69" s="681"/>
      <c r="H69" s="681"/>
      <c r="I69" s="681"/>
      <c r="J69" s="681"/>
      <c r="K69" s="682"/>
      <c r="L69" s="680"/>
      <c r="M69" s="150" t="s">
        <v>133</v>
      </c>
      <c r="N69" s="150" t="s">
        <v>134</v>
      </c>
      <c r="O69" s="85">
        <v>5</v>
      </c>
    </row>
    <row r="70" spans="1:15" ht="18" customHeight="1">
      <c r="A70" s="6">
        <v>1</v>
      </c>
      <c r="B70" s="11" t="s">
        <v>0</v>
      </c>
      <c r="C70" s="12" t="s">
        <v>1</v>
      </c>
      <c r="D70" s="13" t="s">
        <v>2</v>
      </c>
      <c r="E70" s="14" t="s">
        <v>3</v>
      </c>
      <c r="F70" s="158">
        <v>6</v>
      </c>
      <c r="G70" s="159">
        <v>7</v>
      </c>
      <c r="H70" s="159">
        <v>8</v>
      </c>
      <c r="I70" s="159">
        <v>7</v>
      </c>
      <c r="J70" s="159"/>
      <c r="K70" s="159">
        <v>8</v>
      </c>
      <c r="L70" s="61"/>
      <c r="M70" s="59">
        <f>(SUM(F70:I70)*2+K70*3)/11</f>
        <v>7.2727272727272725</v>
      </c>
      <c r="N70" s="61"/>
      <c r="O70" s="86">
        <f>MAX(M70,N70)</f>
        <v>7.2727272727272725</v>
      </c>
    </row>
    <row r="71" spans="1:15" ht="18" customHeight="1">
      <c r="A71" s="6">
        <v>2</v>
      </c>
      <c r="B71" s="15" t="s">
        <v>4</v>
      </c>
      <c r="C71" s="16" t="s">
        <v>5</v>
      </c>
      <c r="D71" s="17" t="s">
        <v>137</v>
      </c>
      <c r="E71" s="18" t="s">
        <v>138</v>
      </c>
      <c r="F71" s="160">
        <v>6</v>
      </c>
      <c r="G71" s="159">
        <v>7</v>
      </c>
      <c r="H71" s="159">
        <v>7</v>
      </c>
      <c r="I71" s="159">
        <v>7</v>
      </c>
      <c r="J71" s="159"/>
      <c r="K71" s="159">
        <v>8</v>
      </c>
      <c r="L71" s="61"/>
      <c r="M71" s="59">
        <f t="shared" ref="M71:M118" si="2">(SUM(F71:I71)*2+K71*3)/11</f>
        <v>7.0909090909090908</v>
      </c>
      <c r="N71" s="61"/>
      <c r="O71" s="86">
        <f t="shared" ref="O71:O118" si="3">MAX(M71,N71)</f>
        <v>7.0909090909090908</v>
      </c>
    </row>
    <row r="72" spans="1:15" ht="18" customHeight="1">
      <c r="A72" s="6">
        <v>3</v>
      </c>
      <c r="B72" s="15" t="s">
        <v>6</v>
      </c>
      <c r="C72" s="16" t="s">
        <v>7</v>
      </c>
      <c r="D72" s="17" t="s">
        <v>8</v>
      </c>
      <c r="E72" s="18" t="s">
        <v>9</v>
      </c>
      <c r="F72" s="160">
        <v>6</v>
      </c>
      <c r="G72" s="159">
        <v>7</v>
      </c>
      <c r="H72" s="159">
        <v>7</v>
      </c>
      <c r="I72" s="159">
        <v>7</v>
      </c>
      <c r="J72" s="159"/>
      <c r="K72" s="159">
        <v>7</v>
      </c>
      <c r="L72" s="61"/>
      <c r="M72" s="59">
        <f t="shared" si="2"/>
        <v>6.8181818181818183</v>
      </c>
      <c r="N72" s="61"/>
      <c r="O72" s="86">
        <f t="shared" si="3"/>
        <v>6.8181818181818183</v>
      </c>
    </row>
    <row r="73" spans="1:15" ht="18" customHeight="1">
      <c r="A73" s="6">
        <v>4</v>
      </c>
      <c r="B73" s="15" t="s">
        <v>10</v>
      </c>
      <c r="C73" s="16" t="s">
        <v>11</v>
      </c>
      <c r="D73" s="19">
        <v>37142</v>
      </c>
      <c r="E73" s="18" t="s">
        <v>12</v>
      </c>
      <c r="F73" s="160">
        <v>7</v>
      </c>
      <c r="G73" s="159">
        <v>6</v>
      </c>
      <c r="H73" s="159">
        <v>8</v>
      </c>
      <c r="I73" s="159">
        <v>8</v>
      </c>
      <c r="J73" s="159"/>
      <c r="K73" s="159">
        <v>8</v>
      </c>
      <c r="L73" s="61"/>
      <c r="M73" s="59">
        <f t="shared" si="2"/>
        <v>7.4545454545454541</v>
      </c>
      <c r="N73" s="61"/>
      <c r="O73" s="86">
        <f t="shared" si="3"/>
        <v>7.4545454545454541</v>
      </c>
    </row>
    <row r="74" spans="1:15" ht="18" customHeight="1">
      <c r="A74" s="6">
        <v>5</v>
      </c>
      <c r="B74" s="15" t="s">
        <v>13</v>
      </c>
      <c r="C74" s="16" t="s">
        <v>14</v>
      </c>
      <c r="D74" s="17" t="s">
        <v>15</v>
      </c>
      <c r="E74" s="18" t="s">
        <v>16</v>
      </c>
      <c r="F74" s="161">
        <v>6</v>
      </c>
      <c r="G74" s="159">
        <v>7</v>
      </c>
      <c r="H74" s="159">
        <v>8</v>
      </c>
      <c r="I74" s="159">
        <v>8</v>
      </c>
      <c r="J74" s="159"/>
      <c r="K74" s="159">
        <v>8</v>
      </c>
      <c r="L74" s="61"/>
      <c r="M74" s="59">
        <f t="shared" si="2"/>
        <v>7.4545454545454541</v>
      </c>
      <c r="N74" s="61"/>
      <c r="O74" s="86">
        <f t="shared" si="3"/>
        <v>7.4545454545454541</v>
      </c>
    </row>
    <row r="75" spans="1:15" ht="18" customHeight="1">
      <c r="A75" s="6">
        <v>6</v>
      </c>
      <c r="B75" s="20" t="s">
        <v>17</v>
      </c>
      <c r="C75" s="21" t="s">
        <v>18</v>
      </c>
      <c r="D75" s="22" t="s">
        <v>19</v>
      </c>
      <c r="E75" s="23" t="s">
        <v>20</v>
      </c>
      <c r="F75" s="158">
        <v>6</v>
      </c>
      <c r="G75" s="159">
        <v>7</v>
      </c>
      <c r="H75" s="159"/>
      <c r="I75" s="159"/>
      <c r="J75" s="159"/>
      <c r="K75" s="159"/>
      <c r="L75" s="61"/>
      <c r="M75" s="59">
        <f t="shared" si="2"/>
        <v>2.3636363636363638</v>
      </c>
      <c r="N75" s="61"/>
      <c r="O75" s="87" t="s">
        <v>195</v>
      </c>
    </row>
    <row r="76" spans="1:15" ht="18" customHeight="1">
      <c r="A76" s="6">
        <v>7</v>
      </c>
      <c r="B76" s="15" t="s">
        <v>23</v>
      </c>
      <c r="C76" s="16" t="s">
        <v>24</v>
      </c>
      <c r="D76" s="19">
        <v>36929</v>
      </c>
      <c r="E76" s="18" t="s">
        <v>25</v>
      </c>
      <c r="F76" s="158">
        <v>5</v>
      </c>
      <c r="G76" s="159">
        <v>6</v>
      </c>
      <c r="H76" s="159">
        <v>8</v>
      </c>
      <c r="I76" s="159">
        <v>7</v>
      </c>
      <c r="J76" s="159"/>
      <c r="K76" s="159">
        <v>7</v>
      </c>
      <c r="L76" s="61"/>
      <c r="M76" s="59">
        <f t="shared" si="2"/>
        <v>6.6363636363636367</v>
      </c>
      <c r="N76" s="61"/>
      <c r="O76" s="86">
        <f t="shared" si="3"/>
        <v>6.6363636363636367</v>
      </c>
    </row>
    <row r="77" spans="1:15" ht="18" customHeight="1">
      <c r="A77" s="6">
        <v>8</v>
      </c>
      <c r="B77" s="15" t="s">
        <v>139</v>
      </c>
      <c r="C77" s="16" t="s">
        <v>140</v>
      </c>
      <c r="D77" s="17" t="s">
        <v>141</v>
      </c>
      <c r="E77" s="18" t="s">
        <v>142</v>
      </c>
      <c r="F77" s="158">
        <v>7</v>
      </c>
      <c r="G77" s="159">
        <v>7</v>
      </c>
      <c r="H77" s="159">
        <v>8</v>
      </c>
      <c r="I77" s="159">
        <v>7</v>
      </c>
      <c r="J77" s="159"/>
      <c r="K77" s="159">
        <v>9</v>
      </c>
      <c r="L77" s="61"/>
      <c r="M77" s="59">
        <f t="shared" si="2"/>
        <v>7.7272727272727275</v>
      </c>
      <c r="N77" s="61"/>
      <c r="O77" s="86">
        <f t="shared" si="3"/>
        <v>7.7272727272727275</v>
      </c>
    </row>
    <row r="78" spans="1:15" ht="18" customHeight="1">
      <c r="A78" s="6">
        <v>9</v>
      </c>
      <c r="B78" s="15" t="s">
        <v>143</v>
      </c>
      <c r="C78" s="16" t="s">
        <v>144</v>
      </c>
      <c r="D78" s="17" t="s">
        <v>145</v>
      </c>
      <c r="E78" s="18" t="s">
        <v>26</v>
      </c>
      <c r="F78" s="158">
        <v>7</v>
      </c>
      <c r="G78" s="159">
        <v>7</v>
      </c>
      <c r="H78" s="159">
        <v>8</v>
      </c>
      <c r="I78" s="159">
        <v>7</v>
      </c>
      <c r="J78" s="159"/>
      <c r="K78" s="159">
        <v>9</v>
      </c>
      <c r="L78" s="61"/>
      <c r="M78" s="59">
        <f t="shared" si="2"/>
        <v>7.7272727272727275</v>
      </c>
      <c r="N78" s="61"/>
      <c r="O78" s="86">
        <f t="shared" si="3"/>
        <v>7.7272727272727275</v>
      </c>
    </row>
    <row r="79" spans="1:15" ht="18" customHeight="1">
      <c r="A79" s="6">
        <v>10</v>
      </c>
      <c r="B79" s="24" t="s">
        <v>29</v>
      </c>
      <c r="C79" s="25" t="s">
        <v>30</v>
      </c>
      <c r="D79" s="26">
        <v>37231</v>
      </c>
      <c r="E79" s="27" t="s">
        <v>31</v>
      </c>
      <c r="F79" s="158">
        <v>6</v>
      </c>
      <c r="G79" s="159">
        <v>6</v>
      </c>
      <c r="H79" s="159">
        <v>7</v>
      </c>
      <c r="I79" s="159">
        <v>7</v>
      </c>
      <c r="J79" s="159"/>
      <c r="K79" s="159">
        <v>7</v>
      </c>
      <c r="L79" s="61"/>
      <c r="M79" s="59">
        <f t="shared" si="2"/>
        <v>6.6363636363636367</v>
      </c>
      <c r="N79" s="61"/>
      <c r="O79" s="86">
        <f t="shared" si="3"/>
        <v>6.6363636363636367</v>
      </c>
    </row>
    <row r="80" spans="1:15" ht="18" customHeight="1">
      <c r="A80" s="6">
        <v>11</v>
      </c>
      <c r="B80" s="28" t="s">
        <v>32</v>
      </c>
      <c r="C80" s="29" t="s">
        <v>33</v>
      </c>
      <c r="D80" s="30" t="s">
        <v>34</v>
      </c>
      <c r="E80" s="31" t="s">
        <v>35</v>
      </c>
      <c r="F80" s="162">
        <v>6</v>
      </c>
      <c r="G80" s="159">
        <v>6</v>
      </c>
      <c r="H80" s="159">
        <v>6</v>
      </c>
      <c r="I80" s="159">
        <v>7</v>
      </c>
      <c r="J80" s="159"/>
      <c r="K80" s="159">
        <v>6</v>
      </c>
      <c r="L80" s="61"/>
      <c r="M80" s="59">
        <f t="shared" si="2"/>
        <v>6.1818181818181817</v>
      </c>
      <c r="N80" s="61"/>
      <c r="O80" s="86">
        <f t="shared" si="3"/>
        <v>6.1818181818181817</v>
      </c>
    </row>
    <row r="81" spans="1:15" ht="18" customHeight="1">
      <c r="A81" s="6">
        <v>12</v>
      </c>
      <c r="B81" s="7" t="s">
        <v>36</v>
      </c>
      <c r="C81" s="8" t="s">
        <v>37</v>
      </c>
      <c r="D81" s="9">
        <v>37205</v>
      </c>
      <c r="E81" s="10" t="s">
        <v>38</v>
      </c>
      <c r="F81" s="163"/>
      <c r="G81" s="164"/>
      <c r="H81" s="164"/>
      <c r="I81" s="164"/>
      <c r="J81" s="164"/>
      <c r="K81" s="164"/>
      <c r="L81" s="94"/>
      <c r="M81" s="59">
        <f t="shared" si="2"/>
        <v>0</v>
      </c>
      <c r="N81" s="94"/>
      <c r="O81" s="87" t="s">
        <v>195</v>
      </c>
    </row>
    <row r="82" spans="1:15" ht="18" customHeight="1">
      <c r="A82" s="6">
        <v>13</v>
      </c>
      <c r="B82" s="15" t="s">
        <v>146</v>
      </c>
      <c r="C82" s="16" t="s">
        <v>147</v>
      </c>
      <c r="D82" s="17" t="s">
        <v>148</v>
      </c>
      <c r="E82" s="18" t="s">
        <v>56</v>
      </c>
      <c r="F82" s="165"/>
      <c r="G82" s="159"/>
      <c r="H82" s="159"/>
      <c r="I82" s="159"/>
      <c r="J82" s="159"/>
      <c r="K82" s="159"/>
      <c r="L82" s="61"/>
      <c r="M82" s="59">
        <f t="shared" si="2"/>
        <v>0</v>
      </c>
      <c r="N82" s="61"/>
      <c r="O82" s="87" t="s">
        <v>195</v>
      </c>
    </row>
    <row r="83" spans="1:15" ht="18" customHeight="1">
      <c r="A83" s="6">
        <v>14</v>
      </c>
      <c r="B83" s="15" t="s">
        <v>13</v>
      </c>
      <c r="C83" s="16" t="s">
        <v>40</v>
      </c>
      <c r="D83" s="17" t="s">
        <v>41</v>
      </c>
      <c r="E83" s="18" t="s">
        <v>149</v>
      </c>
      <c r="F83" s="158">
        <v>6</v>
      </c>
      <c r="G83" s="159">
        <v>7</v>
      </c>
      <c r="H83" s="159">
        <v>8</v>
      </c>
      <c r="I83" s="159">
        <v>7</v>
      </c>
      <c r="J83" s="159"/>
      <c r="K83" s="159">
        <v>8</v>
      </c>
      <c r="L83" s="61"/>
      <c r="M83" s="59">
        <f t="shared" si="2"/>
        <v>7.2727272727272725</v>
      </c>
      <c r="N83" s="61"/>
      <c r="O83" s="86">
        <f t="shared" si="3"/>
        <v>7.2727272727272725</v>
      </c>
    </row>
    <row r="84" spans="1:15" ht="18" customHeight="1">
      <c r="A84" s="6">
        <v>15</v>
      </c>
      <c r="B84" s="15" t="s">
        <v>42</v>
      </c>
      <c r="C84" s="16" t="s">
        <v>40</v>
      </c>
      <c r="D84" s="17" t="s">
        <v>43</v>
      </c>
      <c r="E84" s="18" t="s">
        <v>22</v>
      </c>
      <c r="F84" s="158">
        <v>6</v>
      </c>
      <c r="G84" s="159">
        <v>6</v>
      </c>
      <c r="H84" s="159">
        <v>7</v>
      </c>
      <c r="I84" s="159">
        <v>7</v>
      </c>
      <c r="J84" s="159"/>
      <c r="K84" s="159">
        <v>7</v>
      </c>
      <c r="L84" s="61"/>
      <c r="M84" s="59">
        <f t="shared" si="2"/>
        <v>6.6363636363636367</v>
      </c>
      <c r="N84" s="61"/>
      <c r="O84" s="86">
        <f t="shared" si="3"/>
        <v>6.6363636363636367</v>
      </c>
    </row>
    <row r="85" spans="1:15" ht="18" customHeight="1">
      <c r="A85" s="6">
        <v>16</v>
      </c>
      <c r="B85" s="7" t="s">
        <v>45</v>
      </c>
      <c r="C85" s="8" t="s">
        <v>46</v>
      </c>
      <c r="D85" s="9" t="s">
        <v>47</v>
      </c>
      <c r="E85" s="10" t="s">
        <v>48</v>
      </c>
      <c r="F85" s="166"/>
      <c r="G85" s="164"/>
      <c r="H85" s="164"/>
      <c r="I85" s="164"/>
      <c r="J85" s="164"/>
      <c r="K85" s="164"/>
      <c r="L85" s="94"/>
      <c r="M85" s="59">
        <f t="shared" si="2"/>
        <v>0</v>
      </c>
      <c r="N85" s="94"/>
      <c r="O85" s="87" t="s">
        <v>195</v>
      </c>
    </row>
    <row r="86" spans="1:15" ht="18" customHeight="1">
      <c r="A86" s="6">
        <v>17</v>
      </c>
      <c r="B86" s="15" t="s">
        <v>36</v>
      </c>
      <c r="C86" s="16" t="s">
        <v>46</v>
      </c>
      <c r="D86" s="17" t="s">
        <v>49</v>
      </c>
      <c r="E86" s="18" t="s">
        <v>44</v>
      </c>
      <c r="F86" s="158">
        <v>6</v>
      </c>
      <c r="G86" s="159">
        <v>7</v>
      </c>
      <c r="H86" s="159">
        <v>7</v>
      </c>
      <c r="I86" s="159">
        <v>7</v>
      </c>
      <c r="J86" s="159"/>
      <c r="K86" s="159">
        <v>7</v>
      </c>
      <c r="L86" s="61"/>
      <c r="M86" s="59">
        <f t="shared" si="2"/>
        <v>6.8181818181818183</v>
      </c>
      <c r="N86" s="61"/>
      <c r="O86" s="86">
        <f t="shared" si="3"/>
        <v>6.8181818181818183</v>
      </c>
    </row>
    <row r="87" spans="1:15" ht="18" customHeight="1">
      <c r="A87" s="6">
        <v>18</v>
      </c>
      <c r="B87" s="15" t="s">
        <v>50</v>
      </c>
      <c r="C87" s="16" t="s">
        <v>46</v>
      </c>
      <c r="D87" s="19">
        <v>36739</v>
      </c>
      <c r="E87" s="18" t="s">
        <v>51</v>
      </c>
      <c r="F87" s="165">
        <v>7</v>
      </c>
      <c r="G87" s="159">
        <v>7</v>
      </c>
      <c r="H87" s="159">
        <v>8</v>
      </c>
      <c r="I87" s="159">
        <v>8</v>
      </c>
      <c r="J87" s="159"/>
      <c r="K87" s="159">
        <v>9</v>
      </c>
      <c r="L87" s="61"/>
      <c r="M87" s="59">
        <f t="shared" si="2"/>
        <v>7.9090909090909092</v>
      </c>
      <c r="N87" s="61"/>
      <c r="O87" s="86">
        <f t="shared" si="3"/>
        <v>7.9090909090909092</v>
      </c>
    </row>
    <row r="88" spans="1:15" ht="18" customHeight="1">
      <c r="A88" s="6">
        <v>19</v>
      </c>
      <c r="B88" s="15" t="s">
        <v>53</v>
      </c>
      <c r="C88" s="16" t="s">
        <v>54</v>
      </c>
      <c r="D88" s="17" t="s">
        <v>55</v>
      </c>
      <c r="E88" s="18" t="s">
        <v>56</v>
      </c>
      <c r="F88" s="158"/>
      <c r="G88" s="159"/>
      <c r="H88" s="159"/>
      <c r="I88" s="159"/>
      <c r="J88" s="159"/>
      <c r="K88" s="159"/>
      <c r="L88" s="61"/>
      <c r="M88" s="59">
        <f t="shared" si="2"/>
        <v>0</v>
      </c>
      <c r="N88" s="61"/>
      <c r="O88" s="87" t="s">
        <v>195</v>
      </c>
    </row>
    <row r="89" spans="1:15" ht="18" customHeight="1">
      <c r="A89" s="6">
        <v>20</v>
      </c>
      <c r="B89" s="96" t="s">
        <v>57</v>
      </c>
      <c r="C89" s="97" t="s">
        <v>58</v>
      </c>
      <c r="D89" s="98" t="s">
        <v>59</v>
      </c>
      <c r="E89" s="99" t="s">
        <v>60</v>
      </c>
      <c r="F89" s="166"/>
      <c r="G89" s="164"/>
      <c r="H89" s="164"/>
      <c r="I89" s="164"/>
      <c r="J89" s="164"/>
      <c r="K89" s="164"/>
      <c r="L89" s="94"/>
      <c r="M89" s="59">
        <f t="shared" si="2"/>
        <v>0</v>
      </c>
      <c r="N89" s="94"/>
      <c r="O89" s="87" t="s">
        <v>195</v>
      </c>
    </row>
    <row r="90" spans="1:15" ht="18" customHeight="1">
      <c r="A90" s="6">
        <v>21</v>
      </c>
      <c r="B90" s="15" t="s">
        <v>17</v>
      </c>
      <c r="C90" s="16" t="s">
        <v>61</v>
      </c>
      <c r="D90" s="17" t="s">
        <v>62</v>
      </c>
      <c r="E90" s="18" t="s">
        <v>63</v>
      </c>
      <c r="F90" s="158">
        <v>6</v>
      </c>
      <c r="G90" s="159">
        <v>7</v>
      </c>
      <c r="H90" s="159">
        <v>8</v>
      </c>
      <c r="I90" s="159">
        <v>7</v>
      </c>
      <c r="J90" s="159"/>
      <c r="K90" s="159">
        <v>8</v>
      </c>
      <c r="L90" s="61"/>
      <c r="M90" s="59">
        <f t="shared" si="2"/>
        <v>7.2727272727272725</v>
      </c>
      <c r="N90" s="61"/>
      <c r="O90" s="86">
        <f t="shared" si="3"/>
        <v>7.2727272727272725</v>
      </c>
    </row>
    <row r="91" spans="1:15" ht="18" customHeight="1">
      <c r="A91" s="6">
        <v>22</v>
      </c>
      <c r="B91" s="33" t="s">
        <v>64</v>
      </c>
      <c r="C91" s="34" t="s">
        <v>65</v>
      </c>
      <c r="D91" s="35">
        <v>36923</v>
      </c>
      <c r="E91" s="36" t="s">
        <v>66</v>
      </c>
      <c r="F91" s="158"/>
      <c r="G91" s="159"/>
      <c r="H91" s="159"/>
      <c r="I91" s="159"/>
      <c r="J91" s="159"/>
      <c r="K91" s="159"/>
      <c r="L91" s="61"/>
      <c r="M91" s="59">
        <f t="shared" si="2"/>
        <v>0</v>
      </c>
      <c r="N91" s="61"/>
      <c r="O91" s="87" t="s">
        <v>195</v>
      </c>
    </row>
    <row r="92" spans="1:15" ht="18" customHeight="1">
      <c r="A92" s="6">
        <v>23</v>
      </c>
      <c r="B92" s="15" t="s">
        <v>21</v>
      </c>
      <c r="C92" s="16" t="s">
        <v>67</v>
      </c>
      <c r="D92" s="17" t="s">
        <v>68</v>
      </c>
      <c r="E92" s="18" t="s">
        <v>69</v>
      </c>
      <c r="F92" s="158">
        <v>7</v>
      </c>
      <c r="G92" s="159">
        <v>8</v>
      </c>
      <c r="H92" s="159">
        <v>8</v>
      </c>
      <c r="I92" s="159">
        <v>8</v>
      </c>
      <c r="J92" s="159"/>
      <c r="K92" s="159">
        <v>8</v>
      </c>
      <c r="L92" s="61"/>
      <c r="M92" s="59">
        <f t="shared" si="2"/>
        <v>7.8181818181818183</v>
      </c>
      <c r="N92" s="61"/>
      <c r="O92" s="86">
        <f t="shared" si="3"/>
        <v>7.8181818181818183</v>
      </c>
    </row>
    <row r="93" spans="1:15" ht="18" customHeight="1">
      <c r="A93" s="6">
        <v>24</v>
      </c>
      <c r="B93" s="15" t="s">
        <v>150</v>
      </c>
      <c r="C93" s="16" t="s">
        <v>67</v>
      </c>
      <c r="D93" s="17" t="s">
        <v>151</v>
      </c>
      <c r="E93" s="18" t="s">
        <v>39</v>
      </c>
      <c r="F93" s="158">
        <v>6</v>
      </c>
      <c r="G93" s="159">
        <v>7</v>
      </c>
      <c r="H93" s="159">
        <v>8</v>
      </c>
      <c r="I93" s="159">
        <v>8</v>
      </c>
      <c r="J93" s="159"/>
      <c r="K93" s="159">
        <v>9</v>
      </c>
      <c r="L93" s="61"/>
      <c r="M93" s="59">
        <f t="shared" si="2"/>
        <v>7.7272727272727275</v>
      </c>
      <c r="N93" s="61"/>
      <c r="O93" s="86">
        <f t="shared" si="3"/>
        <v>7.7272727272727275</v>
      </c>
    </row>
    <row r="94" spans="1:15" ht="18" customHeight="1">
      <c r="A94" s="6">
        <v>25</v>
      </c>
      <c r="B94" s="37" t="s">
        <v>70</v>
      </c>
      <c r="C94" s="38" t="s">
        <v>71</v>
      </c>
      <c r="D94" s="39">
        <v>37014</v>
      </c>
      <c r="E94" s="40" t="s">
        <v>72</v>
      </c>
      <c r="F94" s="158">
        <v>7</v>
      </c>
      <c r="G94" s="159">
        <v>8</v>
      </c>
      <c r="H94" s="159">
        <v>8</v>
      </c>
      <c r="I94" s="159">
        <v>8</v>
      </c>
      <c r="J94" s="159"/>
      <c r="K94" s="159">
        <v>9</v>
      </c>
      <c r="L94" s="61"/>
      <c r="M94" s="59">
        <f t="shared" si="2"/>
        <v>8.0909090909090917</v>
      </c>
      <c r="N94" s="61"/>
      <c r="O94" s="86">
        <f t="shared" si="3"/>
        <v>8.0909090909090917</v>
      </c>
    </row>
    <row r="95" spans="1:15" ht="18" customHeight="1">
      <c r="A95" s="6">
        <v>26</v>
      </c>
      <c r="B95" s="15" t="s">
        <v>17</v>
      </c>
      <c r="C95" s="16" t="s">
        <v>73</v>
      </c>
      <c r="D95" s="17" t="s">
        <v>74</v>
      </c>
      <c r="E95" s="18" t="s">
        <v>56</v>
      </c>
      <c r="F95" s="167">
        <v>6</v>
      </c>
      <c r="G95" s="159">
        <v>7</v>
      </c>
      <c r="H95" s="159">
        <v>7</v>
      </c>
      <c r="I95" s="159">
        <v>7</v>
      </c>
      <c r="J95" s="159"/>
      <c r="K95" s="159">
        <v>8</v>
      </c>
      <c r="L95" s="61"/>
      <c r="M95" s="59">
        <f t="shared" si="2"/>
        <v>7.0909090909090908</v>
      </c>
      <c r="N95" s="61"/>
      <c r="O95" s="86">
        <f t="shared" si="3"/>
        <v>7.0909090909090908</v>
      </c>
    </row>
    <row r="96" spans="1:15" ht="18" customHeight="1">
      <c r="A96" s="6">
        <v>27</v>
      </c>
      <c r="B96" s="15" t="s">
        <v>17</v>
      </c>
      <c r="C96" s="16" t="s">
        <v>73</v>
      </c>
      <c r="D96" s="17" t="s">
        <v>75</v>
      </c>
      <c r="E96" s="18" t="s">
        <v>52</v>
      </c>
      <c r="F96" s="162">
        <v>6</v>
      </c>
      <c r="G96" s="159">
        <v>6</v>
      </c>
      <c r="H96" s="159">
        <v>7</v>
      </c>
      <c r="I96" s="159">
        <v>7</v>
      </c>
      <c r="J96" s="159"/>
      <c r="K96" s="159">
        <v>8</v>
      </c>
      <c r="L96" s="61"/>
      <c r="M96" s="59">
        <f t="shared" si="2"/>
        <v>6.9090909090909092</v>
      </c>
      <c r="N96" s="61"/>
      <c r="O96" s="86">
        <f t="shared" si="3"/>
        <v>6.9090909090909092</v>
      </c>
    </row>
    <row r="97" spans="1:15" ht="18" customHeight="1">
      <c r="A97" s="6">
        <v>28</v>
      </c>
      <c r="B97" s="15" t="s">
        <v>76</v>
      </c>
      <c r="C97" s="16" t="s">
        <v>77</v>
      </c>
      <c r="D97" s="17" t="s">
        <v>78</v>
      </c>
      <c r="E97" s="18" t="s">
        <v>63</v>
      </c>
      <c r="F97" s="158">
        <v>7</v>
      </c>
      <c r="G97" s="159">
        <v>8</v>
      </c>
      <c r="H97" s="159">
        <v>8</v>
      </c>
      <c r="I97" s="159">
        <v>8</v>
      </c>
      <c r="J97" s="159"/>
      <c r="K97" s="159">
        <v>8</v>
      </c>
      <c r="L97" s="61"/>
      <c r="M97" s="59">
        <f t="shared" si="2"/>
        <v>7.8181818181818183</v>
      </c>
      <c r="N97" s="61"/>
      <c r="O97" s="86">
        <f t="shared" si="3"/>
        <v>7.8181818181818183</v>
      </c>
    </row>
    <row r="98" spans="1:15" ht="18" customHeight="1">
      <c r="A98" s="6">
        <v>29</v>
      </c>
      <c r="B98" s="15" t="s">
        <v>119</v>
      </c>
      <c r="C98" s="16" t="s">
        <v>120</v>
      </c>
      <c r="D98" s="17" t="s">
        <v>121</v>
      </c>
      <c r="E98" s="18" t="s">
        <v>122</v>
      </c>
      <c r="F98" s="158">
        <v>5</v>
      </c>
      <c r="G98" s="159"/>
      <c r="H98" s="159"/>
      <c r="I98" s="159"/>
      <c r="J98" s="159"/>
      <c r="K98" s="159"/>
      <c r="L98" s="61"/>
      <c r="M98" s="59">
        <f t="shared" si="2"/>
        <v>0.90909090909090906</v>
      </c>
      <c r="N98" s="61"/>
      <c r="O98" s="87" t="s">
        <v>195</v>
      </c>
    </row>
    <row r="99" spans="1:15" ht="18" customHeight="1">
      <c r="A99" s="6">
        <v>30</v>
      </c>
      <c r="B99" s="41" t="s">
        <v>79</v>
      </c>
      <c r="C99" s="42" t="s">
        <v>80</v>
      </c>
      <c r="D99" s="43" t="s">
        <v>81</v>
      </c>
      <c r="E99" s="44" t="s">
        <v>82</v>
      </c>
      <c r="F99" s="158">
        <v>6</v>
      </c>
      <c r="G99" s="159">
        <v>7</v>
      </c>
      <c r="H99" s="159">
        <v>7</v>
      </c>
      <c r="I99" s="159">
        <v>7</v>
      </c>
      <c r="J99" s="159"/>
      <c r="K99" s="159">
        <v>8</v>
      </c>
      <c r="L99" s="61"/>
      <c r="M99" s="59">
        <f t="shared" si="2"/>
        <v>7.0909090909090908</v>
      </c>
      <c r="N99" s="61"/>
      <c r="O99" s="86">
        <f t="shared" si="3"/>
        <v>7.0909090909090908</v>
      </c>
    </row>
    <row r="100" spans="1:15" ht="18" customHeight="1">
      <c r="A100" s="6">
        <v>31</v>
      </c>
      <c r="B100" s="20" t="s">
        <v>83</v>
      </c>
      <c r="C100" s="21" t="s">
        <v>80</v>
      </c>
      <c r="D100" s="22" t="s">
        <v>84</v>
      </c>
      <c r="E100" s="23" t="s">
        <v>85</v>
      </c>
      <c r="F100" s="158">
        <v>7</v>
      </c>
      <c r="G100" s="159">
        <v>8</v>
      </c>
      <c r="H100" s="159">
        <v>8</v>
      </c>
      <c r="I100" s="159">
        <v>9</v>
      </c>
      <c r="J100" s="159"/>
      <c r="K100" s="159">
        <v>9</v>
      </c>
      <c r="L100" s="61"/>
      <c r="M100" s="59">
        <f t="shared" si="2"/>
        <v>8.2727272727272734</v>
      </c>
      <c r="N100" s="61"/>
      <c r="O100" s="86">
        <f t="shared" si="3"/>
        <v>8.2727272727272734</v>
      </c>
    </row>
    <row r="101" spans="1:15" ht="18" customHeight="1">
      <c r="A101" s="6">
        <v>32</v>
      </c>
      <c r="B101" s="41" t="s">
        <v>4</v>
      </c>
      <c r="C101" s="42" t="s">
        <v>86</v>
      </c>
      <c r="D101" s="45">
        <v>37231</v>
      </c>
      <c r="E101" s="44" t="s">
        <v>87</v>
      </c>
      <c r="F101" s="160">
        <v>6</v>
      </c>
      <c r="G101" s="159">
        <v>8</v>
      </c>
      <c r="H101" s="159">
        <v>8</v>
      </c>
      <c r="I101" s="159">
        <v>8</v>
      </c>
      <c r="J101" s="159"/>
      <c r="K101" s="159">
        <v>8</v>
      </c>
      <c r="L101" s="61"/>
      <c r="M101" s="59">
        <f t="shared" si="2"/>
        <v>7.6363636363636367</v>
      </c>
      <c r="N101" s="61"/>
      <c r="O101" s="86">
        <f t="shared" si="3"/>
        <v>7.6363636363636367</v>
      </c>
    </row>
    <row r="102" spans="1:15" ht="18" customHeight="1">
      <c r="A102" s="6">
        <v>33</v>
      </c>
      <c r="B102" s="15" t="s">
        <v>36</v>
      </c>
      <c r="C102" s="16" t="s">
        <v>88</v>
      </c>
      <c r="D102" s="17" t="s">
        <v>89</v>
      </c>
      <c r="E102" s="18" t="s">
        <v>22</v>
      </c>
      <c r="F102" s="158">
        <v>6</v>
      </c>
      <c r="G102" s="159">
        <v>6</v>
      </c>
      <c r="H102" s="159">
        <v>7</v>
      </c>
      <c r="I102" s="159">
        <v>8</v>
      </c>
      <c r="J102" s="159"/>
      <c r="K102" s="159">
        <v>8</v>
      </c>
      <c r="L102" s="61"/>
      <c r="M102" s="59">
        <f t="shared" si="2"/>
        <v>7.0909090909090908</v>
      </c>
      <c r="N102" s="61"/>
      <c r="O102" s="86">
        <f t="shared" si="3"/>
        <v>7.0909090909090908</v>
      </c>
    </row>
    <row r="103" spans="1:15" ht="18" customHeight="1">
      <c r="A103" s="6">
        <v>34</v>
      </c>
      <c r="B103" s="15" t="s">
        <v>94</v>
      </c>
      <c r="C103" s="16" t="s">
        <v>152</v>
      </c>
      <c r="D103" s="17" t="s">
        <v>95</v>
      </c>
      <c r="E103" s="18" t="s">
        <v>44</v>
      </c>
      <c r="F103" s="168"/>
      <c r="G103" s="159"/>
      <c r="H103" s="159"/>
      <c r="I103" s="159"/>
      <c r="J103" s="159"/>
      <c r="K103" s="159"/>
      <c r="L103" s="61"/>
      <c r="M103" s="59">
        <f t="shared" si="2"/>
        <v>0</v>
      </c>
      <c r="N103" s="61"/>
      <c r="O103" s="87" t="s">
        <v>195</v>
      </c>
    </row>
    <row r="104" spans="1:15" ht="18" customHeight="1">
      <c r="A104" s="6">
        <v>35</v>
      </c>
      <c r="B104" s="101" t="s">
        <v>91</v>
      </c>
      <c r="C104" s="102" t="s">
        <v>90</v>
      </c>
      <c r="D104" s="103" t="s">
        <v>92</v>
      </c>
      <c r="E104" s="104" t="s">
        <v>93</v>
      </c>
      <c r="F104" s="163"/>
      <c r="G104" s="164"/>
      <c r="H104" s="164"/>
      <c r="I104" s="164"/>
      <c r="J104" s="164"/>
      <c r="K104" s="164"/>
      <c r="L104" s="94"/>
      <c r="M104" s="59">
        <f t="shared" si="2"/>
        <v>0</v>
      </c>
      <c r="N104" s="94"/>
      <c r="O104" s="87" t="s">
        <v>195</v>
      </c>
    </row>
    <row r="105" spans="1:15" ht="18" customHeight="1">
      <c r="A105" s="6">
        <v>36</v>
      </c>
      <c r="B105" s="46" t="s">
        <v>96</v>
      </c>
      <c r="C105" s="47" t="s">
        <v>97</v>
      </c>
      <c r="D105" s="48" t="s">
        <v>98</v>
      </c>
      <c r="E105" s="49" t="s">
        <v>99</v>
      </c>
      <c r="F105" s="169">
        <v>6</v>
      </c>
      <c r="G105" s="159">
        <v>7</v>
      </c>
      <c r="H105" s="159">
        <v>7</v>
      </c>
      <c r="I105" s="159">
        <v>7</v>
      </c>
      <c r="J105" s="159"/>
      <c r="K105" s="159">
        <v>8</v>
      </c>
      <c r="L105" s="61"/>
      <c r="M105" s="59">
        <f t="shared" si="2"/>
        <v>7.0909090909090908</v>
      </c>
      <c r="N105" s="61"/>
      <c r="O105" s="86">
        <f t="shared" si="3"/>
        <v>7.0909090909090908</v>
      </c>
    </row>
    <row r="106" spans="1:15" ht="18" customHeight="1">
      <c r="A106" s="6">
        <v>37</v>
      </c>
      <c r="B106" s="15" t="s">
        <v>13</v>
      </c>
      <c r="C106" s="16" t="s">
        <v>97</v>
      </c>
      <c r="D106" s="17" t="s">
        <v>153</v>
      </c>
      <c r="E106" s="18" t="s">
        <v>48</v>
      </c>
      <c r="F106" s="158">
        <v>6</v>
      </c>
      <c r="G106" s="159">
        <v>7</v>
      </c>
      <c r="H106" s="159">
        <v>7</v>
      </c>
      <c r="I106" s="159">
        <v>7</v>
      </c>
      <c r="J106" s="159"/>
      <c r="K106" s="159">
        <v>8</v>
      </c>
      <c r="L106" s="61"/>
      <c r="M106" s="59">
        <f t="shared" si="2"/>
        <v>7.0909090909090908</v>
      </c>
      <c r="N106" s="61"/>
      <c r="O106" s="86">
        <f t="shared" si="3"/>
        <v>7.0909090909090908</v>
      </c>
    </row>
    <row r="107" spans="1:15" ht="18" customHeight="1">
      <c r="A107" s="6">
        <v>38</v>
      </c>
      <c r="B107" s="20" t="s">
        <v>100</v>
      </c>
      <c r="C107" s="21" t="s">
        <v>101</v>
      </c>
      <c r="D107" s="50">
        <v>37014</v>
      </c>
      <c r="E107" s="23" t="s">
        <v>102</v>
      </c>
      <c r="F107" s="158">
        <v>6</v>
      </c>
      <c r="G107" s="159">
        <v>7</v>
      </c>
      <c r="H107" s="159">
        <v>7</v>
      </c>
      <c r="I107" s="159">
        <v>7</v>
      </c>
      <c r="J107" s="159"/>
      <c r="K107" s="159">
        <v>8</v>
      </c>
      <c r="L107" s="61"/>
      <c r="M107" s="59">
        <f t="shared" si="2"/>
        <v>7.0909090909090908</v>
      </c>
      <c r="N107" s="61"/>
      <c r="O107" s="86">
        <f t="shared" si="3"/>
        <v>7.0909090909090908</v>
      </c>
    </row>
    <row r="108" spans="1:15" ht="18" customHeight="1">
      <c r="A108" s="6">
        <v>39</v>
      </c>
      <c r="B108" s="96" t="s">
        <v>21</v>
      </c>
      <c r="C108" s="97" t="s">
        <v>103</v>
      </c>
      <c r="D108" s="98" t="s">
        <v>104</v>
      </c>
      <c r="E108" s="99" t="s">
        <v>44</v>
      </c>
      <c r="F108" s="170"/>
      <c r="G108" s="164"/>
      <c r="H108" s="164"/>
      <c r="I108" s="164"/>
      <c r="J108" s="164"/>
      <c r="K108" s="164"/>
      <c r="L108" s="94"/>
      <c r="M108" s="59">
        <f t="shared" si="2"/>
        <v>0</v>
      </c>
      <c r="N108" s="94"/>
      <c r="O108" s="87" t="s">
        <v>195</v>
      </c>
    </row>
    <row r="109" spans="1:15" ht="18" customHeight="1">
      <c r="A109" s="6">
        <v>40</v>
      </c>
      <c r="B109" s="15" t="s">
        <v>13</v>
      </c>
      <c r="C109" s="16" t="s">
        <v>105</v>
      </c>
      <c r="D109" s="17" t="s">
        <v>106</v>
      </c>
      <c r="E109" s="18" t="s">
        <v>22</v>
      </c>
      <c r="F109" s="158">
        <v>6</v>
      </c>
      <c r="G109" s="159">
        <v>7</v>
      </c>
      <c r="H109" s="159">
        <v>7</v>
      </c>
      <c r="I109" s="159">
        <v>8</v>
      </c>
      <c r="J109" s="159"/>
      <c r="K109" s="159">
        <v>8</v>
      </c>
      <c r="L109" s="61"/>
      <c r="M109" s="59">
        <f t="shared" si="2"/>
        <v>7.2727272727272725</v>
      </c>
      <c r="N109" s="61"/>
      <c r="O109" s="86">
        <f t="shared" si="3"/>
        <v>7.2727272727272725</v>
      </c>
    </row>
    <row r="110" spans="1:15" ht="18" customHeight="1">
      <c r="A110" s="6">
        <v>41</v>
      </c>
      <c r="B110" s="28" t="s">
        <v>107</v>
      </c>
      <c r="C110" s="29" t="s">
        <v>108</v>
      </c>
      <c r="D110" s="32">
        <v>37175</v>
      </c>
      <c r="E110" s="31" t="s">
        <v>109</v>
      </c>
      <c r="F110" s="171">
        <v>5</v>
      </c>
      <c r="G110" s="159">
        <v>6</v>
      </c>
      <c r="H110" s="159">
        <v>7</v>
      </c>
      <c r="I110" s="159">
        <v>7</v>
      </c>
      <c r="J110" s="159"/>
      <c r="K110" s="159">
        <v>7</v>
      </c>
      <c r="L110" s="61"/>
      <c r="M110" s="59">
        <f t="shared" si="2"/>
        <v>6.4545454545454541</v>
      </c>
      <c r="N110" s="61"/>
      <c r="O110" s="86">
        <f t="shared" si="3"/>
        <v>6.4545454545454541</v>
      </c>
    </row>
    <row r="111" spans="1:15" ht="18" customHeight="1">
      <c r="A111" s="6">
        <v>42</v>
      </c>
      <c r="B111" s="15" t="s">
        <v>27</v>
      </c>
      <c r="C111" s="16" t="s">
        <v>123</v>
      </c>
      <c r="D111" s="17" t="s">
        <v>124</v>
      </c>
      <c r="E111" s="18" t="s">
        <v>125</v>
      </c>
      <c r="F111" s="161">
        <v>7</v>
      </c>
      <c r="G111" s="159">
        <v>8</v>
      </c>
      <c r="H111" s="159">
        <v>8</v>
      </c>
      <c r="I111" s="159">
        <v>8</v>
      </c>
      <c r="J111" s="159"/>
      <c r="K111" s="159">
        <v>8</v>
      </c>
      <c r="L111" s="61"/>
      <c r="M111" s="59">
        <f t="shared" si="2"/>
        <v>7.8181818181818183</v>
      </c>
      <c r="N111" s="61"/>
      <c r="O111" s="86">
        <f t="shared" si="3"/>
        <v>7.8181818181818183</v>
      </c>
    </row>
    <row r="112" spans="1:15" ht="18" customHeight="1">
      <c r="A112" s="6">
        <v>43</v>
      </c>
      <c r="B112" s="37" t="s">
        <v>110</v>
      </c>
      <c r="C112" s="38" t="s">
        <v>111</v>
      </c>
      <c r="D112" s="51" t="s">
        <v>112</v>
      </c>
      <c r="E112" s="40" t="s">
        <v>28</v>
      </c>
      <c r="F112" s="158">
        <v>7</v>
      </c>
      <c r="G112" s="159">
        <v>8</v>
      </c>
      <c r="H112" s="159">
        <v>8</v>
      </c>
      <c r="I112" s="159">
        <v>8</v>
      </c>
      <c r="J112" s="159"/>
      <c r="K112" s="159">
        <v>8</v>
      </c>
      <c r="L112" s="61"/>
      <c r="M112" s="59">
        <f t="shared" si="2"/>
        <v>7.8181818181818183</v>
      </c>
      <c r="N112" s="61"/>
      <c r="O112" s="86">
        <f t="shared" si="3"/>
        <v>7.8181818181818183</v>
      </c>
    </row>
    <row r="113" spans="1:15" ht="18" customHeight="1">
      <c r="A113" s="6">
        <v>44</v>
      </c>
      <c r="B113" s="15" t="s">
        <v>113</v>
      </c>
      <c r="C113" s="16" t="s">
        <v>114</v>
      </c>
      <c r="D113" s="17" t="s">
        <v>115</v>
      </c>
      <c r="E113" s="18" t="s">
        <v>56</v>
      </c>
      <c r="F113" s="158">
        <v>5</v>
      </c>
      <c r="G113" s="159">
        <v>5</v>
      </c>
      <c r="H113" s="159">
        <v>6</v>
      </c>
      <c r="I113" s="159">
        <v>6</v>
      </c>
      <c r="J113" s="159"/>
      <c r="K113" s="159">
        <v>5</v>
      </c>
      <c r="L113" s="61"/>
      <c r="M113" s="59">
        <f t="shared" si="2"/>
        <v>5.3636363636363633</v>
      </c>
      <c r="N113" s="61"/>
      <c r="O113" s="86">
        <f t="shared" si="3"/>
        <v>5.3636363636363633</v>
      </c>
    </row>
    <row r="114" spans="1:15" ht="18" customHeight="1">
      <c r="A114" s="6">
        <v>45</v>
      </c>
      <c r="B114" s="15" t="s">
        <v>117</v>
      </c>
      <c r="C114" s="16" t="s">
        <v>116</v>
      </c>
      <c r="D114" s="17" t="s">
        <v>118</v>
      </c>
      <c r="E114" s="18" t="s">
        <v>44</v>
      </c>
      <c r="F114" s="165">
        <v>7</v>
      </c>
      <c r="G114" s="159">
        <v>6</v>
      </c>
      <c r="H114" s="159">
        <v>7</v>
      </c>
      <c r="I114" s="159">
        <v>7</v>
      </c>
      <c r="J114" s="159"/>
      <c r="K114" s="159">
        <v>7</v>
      </c>
      <c r="L114" s="61"/>
      <c r="M114" s="59">
        <f t="shared" si="2"/>
        <v>6.8181818181818183</v>
      </c>
      <c r="N114" s="61"/>
      <c r="O114" s="86">
        <f t="shared" si="3"/>
        <v>6.8181818181818183</v>
      </c>
    </row>
    <row r="115" spans="1:15" ht="18" customHeight="1">
      <c r="A115" s="6">
        <v>46</v>
      </c>
      <c r="B115" s="15" t="s">
        <v>158</v>
      </c>
      <c r="C115" s="16" t="s">
        <v>159</v>
      </c>
      <c r="D115" s="17"/>
      <c r="E115" s="18"/>
      <c r="F115" s="158">
        <v>5</v>
      </c>
      <c r="G115" s="172">
        <v>6</v>
      </c>
      <c r="H115" s="159">
        <v>7</v>
      </c>
      <c r="I115" s="159">
        <v>7</v>
      </c>
      <c r="J115" s="159"/>
      <c r="K115" s="172">
        <v>8</v>
      </c>
      <c r="L115" s="61"/>
      <c r="M115" s="59">
        <f t="shared" si="2"/>
        <v>6.7272727272727275</v>
      </c>
      <c r="N115" s="61"/>
      <c r="O115" s="86">
        <f t="shared" si="3"/>
        <v>6.7272727272727275</v>
      </c>
    </row>
    <row r="116" spans="1:15" ht="18" customHeight="1">
      <c r="A116" s="6">
        <v>47</v>
      </c>
      <c r="B116" s="64" t="s">
        <v>160</v>
      </c>
      <c r="C116" s="65" t="s">
        <v>161</v>
      </c>
      <c r="D116" s="1"/>
      <c r="E116" s="63"/>
      <c r="F116" s="158">
        <v>6</v>
      </c>
      <c r="G116" s="172">
        <v>6</v>
      </c>
      <c r="H116" s="159">
        <v>7</v>
      </c>
      <c r="I116" s="159">
        <v>7</v>
      </c>
      <c r="J116" s="159"/>
      <c r="K116" s="172">
        <v>7</v>
      </c>
      <c r="L116" s="61"/>
      <c r="M116" s="59">
        <f t="shared" si="2"/>
        <v>6.6363636363636367</v>
      </c>
      <c r="N116" s="61"/>
      <c r="O116" s="86">
        <f t="shared" si="3"/>
        <v>6.6363636363636367</v>
      </c>
    </row>
    <row r="117" spans="1:15" ht="18" customHeight="1">
      <c r="A117" s="6">
        <v>48</v>
      </c>
      <c r="B117" s="52" t="s">
        <v>53</v>
      </c>
      <c r="C117" s="53" t="s">
        <v>162</v>
      </c>
      <c r="D117" s="1"/>
      <c r="E117" s="63"/>
      <c r="F117" s="158">
        <v>5</v>
      </c>
      <c r="G117" s="172">
        <v>6</v>
      </c>
      <c r="H117" s="159">
        <v>6</v>
      </c>
      <c r="I117" s="159">
        <v>6</v>
      </c>
      <c r="J117" s="159"/>
      <c r="K117" s="172">
        <v>6</v>
      </c>
      <c r="L117" s="61"/>
      <c r="M117" s="59">
        <f t="shared" si="2"/>
        <v>5.8181818181818183</v>
      </c>
      <c r="N117" s="61"/>
      <c r="O117" s="86">
        <f t="shared" si="3"/>
        <v>5.8181818181818183</v>
      </c>
    </row>
    <row r="118" spans="1:15" ht="18" customHeight="1">
      <c r="A118" s="60">
        <v>49</v>
      </c>
      <c r="B118" s="60" t="s">
        <v>235</v>
      </c>
      <c r="C118" s="60" t="s">
        <v>236</v>
      </c>
      <c r="D118" s="4"/>
      <c r="E118" s="3"/>
      <c r="F118" s="437">
        <v>5</v>
      </c>
      <c r="G118" s="438">
        <v>6</v>
      </c>
      <c r="H118" s="439">
        <v>5</v>
      </c>
      <c r="I118" s="439">
        <v>5</v>
      </c>
      <c r="J118" s="439"/>
      <c r="K118" s="438">
        <v>5</v>
      </c>
      <c r="L118" s="156"/>
      <c r="M118" s="155">
        <f t="shared" si="2"/>
        <v>5.1818181818181817</v>
      </c>
      <c r="N118" s="156"/>
      <c r="O118" s="157">
        <f t="shared" si="3"/>
        <v>5.1818181818181817</v>
      </c>
    </row>
    <row r="119" spans="1:15" ht="18" customHeight="1">
      <c r="A119" s="60"/>
      <c r="B119" s="60" t="s">
        <v>179</v>
      </c>
      <c r="C119" s="60" t="s">
        <v>180</v>
      </c>
      <c r="D119" s="4"/>
      <c r="E119" s="3"/>
      <c r="F119" s="437"/>
      <c r="G119" s="438"/>
      <c r="H119" s="439"/>
      <c r="I119" s="439"/>
      <c r="J119" s="439"/>
      <c r="K119" s="438"/>
      <c r="L119" s="156"/>
      <c r="M119" s="155"/>
      <c r="N119" s="156"/>
      <c r="O119" s="157"/>
    </row>
    <row r="120" spans="1:15">
      <c r="A120" s="60"/>
      <c r="B120" s="60" t="s">
        <v>193</v>
      </c>
      <c r="C120" s="60" t="s">
        <v>194</v>
      </c>
      <c r="D120" s="4"/>
      <c r="E120" s="3"/>
      <c r="F120" s="78"/>
      <c r="G120" s="79"/>
      <c r="H120" s="79"/>
      <c r="I120" s="79"/>
      <c r="J120" s="79"/>
      <c r="K120" s="79"/>
      <c r="L120" s="60"/>
      <c r="M120" s="60"/>
      <c r="N120" s="60"/>
      <c r="O120" s="60"/>
    </row>
    <row r="121" spans="1:15">
      <c r="A121" s="60"/>
      <c r="B121" s="60" t="s">
        <v>269</v>
      </c>
      <c r="C121" s="60" t="s">
        <v>147</v>
      </c>
      <c r="D121" s="4"/>
      <c r="E121" s="3"/>
      <c r="F121" s="78"/>
      <c r="G121" s="79"/>
      <c r="H121" s="79"/>
      <c r="I121" s="79"/>
      <c r="J121" s="79"/>
      <c r="K121" s="79"/>
      <c r="L121" s="60"/>
      <c r="M121" s="60"/>
      <c r="N121" s="60"/>
      <c r="O121" s="60"/>
    </row>
    <row r="122" spans="1:15">
      <c r="A122" s="60"/>
      <c r="B122" s="60" t="s">
        <v>21</v>
      </c>
      <c r="C122" s="60" t="s">
        <v>194</v>
      </c>
      <c r="D122" s="4"/>
      <c r="E122" s="3"/>
      <c r="F122" s="78"/>
      <c r="G122" s="79"/>
      <c r="H122" s="79"/>
      <c r="I122" s="79"/>
      <c r="J122" s="79"/>
      <c r="K122" s="79"/>
      <c r="L122" s="60"/>
      <c r="M122" s="60"/>
      <c r="N122" s="60"/>
      <c r="O122" s="60"/>
    </row>
    <row r="123" spans="1:15">
      <c r="A123" s="60"/>
      <c r="B123" s="60"/>
      <c r="C123" s="60"/>
      <c r="D123" s="4"/>
      <c r="E123" s="3"/>
      <c r="F123" s="78"/>
      <c r="G123" s="79"/>
      <c r="H123" s="79"/>
      <c r="I123" s="79"/>
      <c r="J123" s="79"/>
      <c r="K123" s="79"/>
      <c r="L123" s="60"/>
      <c r="M123" s="60"/>
      <c r="N123" s="60"/>
      <c r="O123" s="60"/>
    </row>
    <row r="124" spans="1:15">
      <c r="A124" s="60"/>
      <c r="B124" s="60"/>
      <c r="C124" s="60"/>
      <c r="D124" s="4"/>
      <c r="E124" s="3"/>
      <c r="F124" s="78"/>
      <c r="G124" s="79"/>
      <c r="H124" s="79"/>
      <c r="I124" s="79"/>
      <c r="J124" s="79"/>
      <c r="K124" s="79"/>
      <c r="L124" s="60"/>
      <c r="M124" s="60"/>
      <c r="N124" s="60"/>
      <c r="O124" s="60"/>
    </row>
    <row r="125" spans="1:15" ht="18.75">
      <c r="A125" s="676" t="s">
        <v>126</v>
      </c>
      <c r="B125" s="676"/>
      <c r="C125" s="676"/>
      <c r="D125" s="676"/>
      <c r="E125" s="676"/>
      <c r="F125" s="676"/>
      <c r="G125" s="676"/>
      <c r="H125" s="676"/>
      <c r="I125" s="676"/>
      <c r="J125" s="676"/>
      <c r="K125" s="676"/>
      <c r="L125" s="676"/>
      <c r="M125" s="676"/>
      <c r="N125" s="676"/>
      <c r="O125" s="676"/>
    </row>
    <row r="126" spans="1:15" ht="18.75">
      <c r="A126" s="676" t="s">
        <v>210</v>
      </c>
      <c r="B126" s="676"/>
      <c r="C126" s="676"/>
      <c r="D126" s="676"/>
      <c r="E126" s="676"/>
      <c r="F126" s="676"/>
      <c r="G126" s="676"/>
      <c r="H126" s="676"/>
      <c r="I126" s="676"/>
      <c r="J126" s="676"/>
      <c r="K126" s="676"/>
      <c r="L126" s="676"/>
      <c r="M126" s="676"/>
      <c r="N126" s="676"/>
      <c r="O126" s="676"/>
    </row>
    <row r="127" spans="1:15" ht="18.75">
      <c r="A127" s="676" t="s">
        <v>127</v>
      </c>
      <c r="B127" s="676"/>
      <c r="C127" s="676"/>
      <c r="D127" s="676"/>
      <c r="E127" s="676"/>
      <c r="F127" s="676"/>
      <c r="G127" s="676"/>
      <c r="H127" s="676"/>
      <c r="I127" s="676"/>
      <c r="J127" s="676"/>
      <c r="K127" s="676"/>
      <c r="L127" s="676"/>
      <c r="M127" s="676"/>
      <c r="N127" s="676"/>
      <c r="O127" s="676"/>
    </row>
    <row r="128" spans="1:15" ht="18.75">
      <c r="A128" s="677" t="s">
        <v>218</v>
      </c>
      <c r="B128" s="677"/>
      <c r="C128" s="677"/>
      <c r="D128" s="677"/>
      <c r="E128" s="677"/>
      <c r="F128" s="677"/>
      <c r="G128" s="677"/>
      <c r="H128" s="677"/>
      <c r="I128" s="677"/>
      <c r="J128" s="677"/>
      <c r="K128" s="677"/>
      <c r="L128" s="677"/>
      <c r="M128" s="677"/>
      <c r="N128" s="677"/>
      <c r="O128" s="677"/>
    </row>
    <row r="129" spans="1:15" ht="18.75">
      <c r="A129" s="678" t="s">
        <v>219</v>
      </c>
      <c r="B129" s="678"/>
      <c r="C129" s="678"/>
      <c r="D129" s="678"/>
      <c r="E129" s="678"/>
      <c r="F129" s="678"/>
      <c r="G129" s="678"/>
      <c r="H129" s="678"/>
      <c r="I129" s="678"/>
      <c r="J129" s="678"/>
      <c r="K129" s="678"/>
      <c r="L129" s="678"/>
      <c r="M129" s="678"/>
      <c r="N129" s="678"/>
      <c r="O129" s="678"/>
    </row>
    <row r="130" spans="1:15" ht="15.75">
      <c r="A130" s="679" t="s">
        <v>128</v>
      </c>
      <c r="B130" s="679" t="s">
        <v>129</v>
      </c>
      <c r="C130" s="679"/>
      <c r="D130" s="680" t="s">
        <v>130</v>
      </c>
      <c r="E130" s="680" t="s">
        <v>131</v>
      </c>
      <c r="F130" s="681" t="s">
        <v>132</v>
      </c>
      <c r="G130" s="681"/>
      <c r="H130" s="681"/>
      <c r="I130" s="681"/>
      <c r="J130" s="681"/>
      <c r="K130" s="682" t="s">
        <v>133</v>
      </c>
      <c r="L130" s="680" t="s">
        <v>134</v>
      </c>
      <c r="M130" s="680" t="s">
        <v>135</v>
      </c>
      <c r="N130" s="680"/>
      <c r="O130" s="84" t="s">
        <v>220</v>
      </c>
    </row>
    <row r="131" spans="1:15" ht="15.75">
      <c r="A131" s="679"/>
      <c r="B131" s="679"/>
      <c r="C131" s="679"/>
      <c r="D131" s="680"/>
      <c r="E131" s="680"/>
      <c r="F131" s="681"/>
      <c r="G131" s="681"/>
      <c r="H131" s="681"/>
      <c r="I131" s="681"/>
      <c r="J131" s="681"/>
      <c r="K131" s="682"/>
      <c r="L131" s="680"/>
      <c r="M131" s="150" t="s">
        <v>133</v>
      </c>
      <c r="N131" s="150" t="s">
        <v>134</v>
      </c>
      <c r="O131" s="85">
        <v>2</v>
      </c>
    </row>
    <row r="132" spans="1:15" ht="15" customHeight="1">
      <c r="A132" s="6">
        <v>1</v>
      </c>
      <c r="B132" s="11" t="s">
        <v>0</v>
      </c>
      <c r="C132" s="12" t="s">
        <v>1</v>
      </c>
      <c r="D132" s="13" t="s">
        <v>2</v>
      </c>
      <c r="E132" s="14" t="s">
        <v>3</v>
      </c>
      <c r="F132" s="173">
        <v>8</v>
      </c>
      <c r="G132" s="173">
        <v>8</v>
      </c>
      <c r="H132" s="174"/>
      <c r="I132" s="174"/>
      <c r="J132" s="174"/>
      <c r="K132" s="174">
        <v>8</v>
      </c>
      <c r="L132" s="61"/>
      <c r="M132" s="59">
        <f>(F132*2+G132*2+K132*3)/7</f>
        <v>8</v>
      </c>
      <c r="N132" s="61"/>
      <c r="O132" s="86">
        <f>MAX(M132,N132)</f>
        <v>8</v>
      </c>
    </row>
    <row r="133" spans="1:15" ht="15" customHeight="1">
      <c r="A133" s="6">
        <v>2</v>
      </c>
      <c r="B133" s="15" t="s">
        <v>4</v>
      </c>
      <c r="C133" s="16" t="s">
        <v>5</v>
      </c>
      <c r="D133" s="17" t="s">
        <v>137</v>
      </c>
      <c r="E133" s="18" t="s">
        <v>138</v>
      </c>
      <c r="F133" s="173">
        <v>7</v>
      </c>
      <c r="G133" s="173">
        <v>8</v>
      </c>
      <c r="H133" s="174"/>
      <c r="I133" s="174"/>
      <c r="J133" s="174"/>
      <c r="K133" s="174">
        <v>8</v>
      </c>
      <c r="L133" s="61"/>
      <c r="M133" s="59">
        <f t="shared" ref="M133:M180" si="4">(F133*2+G133*2+K133*3)/7</f>
        <v>7.7142857142857144</v>
      </c>
      <c r="N133" s="61"/>
      <c r="O133" s="86">
        <f t="shared" ref="O133:O180" si="5">MAX(M133,N133)</f>
        <v>7.7142857142857144</v>
      </c>
    </row>
    <row r="134" spans="1:15" ht="15" customHeight="1">
      <c r="A134" s="6">
        <v>3</v>
      </c>
      <c r="B134" s="15" t="s">
        <v>6</v>
      </c>
      <c r="C134" s="16" t="s">
        <v>7</v>
      </c>
      <c r="D134" s="17" t="s">
        <v>8</v>
      </c>
      <c r="E134" s="18" t="s">
        <v>9</v>
      </c>
      <c r="F134" s="173">
        <v>8</v>
      </c>
      <c r="G134" s="173">
        <v>7</v>
      </c>
      <c r="H134" s="174"/>
      <c r="I134" s="174"/>
      <c r="J134" s="174"/>
      <c r="K134" s="174">
        <v>8</v>
      </c>
      <c r="L134" s="61"/>
      <c r="M134" s="59">
        <f t="shared" si="4"/>
        <v>7.7142857142857144</v>
      </c>
      <c r="N134" s="61"/>
      <c r="O134" s="86">
        <f t="shared" si="5"/>
        <v>7.7142857142857144</v>
      </c>
    </row>
    <row r="135" spans="1:15" ht="15" customHeight="1">
      <c r="A135" s="6">
        <v>4</v>
      </c>
      <c r="B135" s="15" t="s">
        <v>10</v>
      </c>
      <c r="C135" s="16" t="s">
        <v>11</v>
      </c>
      <c r="D135" s="19">
        <v>37142</v>
      </c>
      <c r="E135" s="18" t="s">
        <v>12</v>
      </c>
      <c r="F135" s="173">
        <v>8</v>
      </c>
      <c r="G135" s="173">
        <v>8</v>
      </c>
      <c r="H135" s="174"/>
      <c r="I135" s="174"/>
      <c r="J135" s="174"/>
      <c r="K135" s="174">
        <v>8</v>
      </c>
      <c r="L135" s="61"/>
      <c r="M135" s="59">
        <f t="shared" si="4"/>
        <v>8</v>
      </c>
      <c r="N135" s="61"/>
      <c r="O135" s="86">
        <f t="shared" si="5"/>
        <v>8</v>
      </c>
    </row>
    <row r="136" spans="1:15" ht="15" customHeight="1">
      <c r="A136" s="6">
        <v>5</v>
      </c>
      <c r="B136" s="15" t="s">
        <v>13</v>
      </c>
      <c r="C136" s="16" t="s">
        <v>14</v>
      </c>
      <c r="D136" s="17" t="s">
        <v>15</v>
      </c>
      <c r="E136" s="18" t="s">
        <v>16</v>
      </c>
      <c r="F136" s="173">
        <v>7</v>
      </c>
      <c r="G136" s="173">
        <v>7</v>
      </c>
      <c r="H136" s="174"/>
      <c r="I136" s="174"/>
      <c r="J136" s="174"/>
      <c r="K136" s="174">
        <v>7</v>
      </c>
      <c r="L136" s="61"/>
      <c r="M136" s="59">
        <f t="shared" si="4"/>
        <v>7</v>
      </c>
      <c r="N136" s="61"/>
      <c r="O136" s="86">
        <f t="shared" si="5"/>
        <v>7</v>
      </c>
    </row>
    <row r="137" spans="1:15" ht="15" customHeight="1">
      <c r="A137" s="6">
        <v>6</v>
      </c>
      <c r="B137" s="20" t="s">
        <v>17</v>
      </c>
      <c r="C137" s="21" t="s">
        <v>18</v>
      </c>
      <c r="D137" s="22" t="s">
        <v>19</v>
      </c>
      <c r="E137" s="23" t="s">
        <v>20</v>
      </c>
      <c r="F137" s="173">
        <v>6</v>
      </c>
      <c r="G137" s="173">
        <v>6</v>
      </c>
      <c r="H137" s="174"/>
      <c r="I137" s="174"/>
      <c r="J137" s="174"/>
      <c r="K137" s="174">
        <v>7</v>
      </c>
      <c r="L137" s="61"/>
      <c r="M137" s="59">
        <f t="shared" si="4"/>
        <v>6.4285714285714288</v>
      </c>
      <c r="N137" s="61"/>
      <c r="O137" s="86">
        <f t="shared" si="5"/>
        <v>6.4285714285714288</v>
      </c>
    </row>
    <row r="138" spans="1:15" ht="15" customHeight="1">
      <c r="A138" s="6">
        <v>7</v>
      </c>
      <c r="B138" s="15" t="s">
        <v>23</v>
      </c>
      <c r="C138" s="16" t="s">
        <v>24</v>
      </c>
      <c r="D138" s="19">
        <v>36929</v>
      </c>
      <c r="E138" s="18" t="s">
        <v>25</v>
      </c>
      <c r="F138" s="173">
        <v>7</v>
      </c>
      <c r="G138" s="173">
        <v>7</v>
      </c>
      <c r="H138" s="174"/>
      <c r="I138" s="174"/>
      <c r="J138" s="174"/>
      <c r="K138" s="174">
        <v>5</v>
      </c>
      <c r="L138" s="61"/>
      <c r="M138" s="59">
        <f t="shared" si="4"/>
        <v>6.1428571428571432</v>
      </c>
      <c r="N138" s="61"/>
      <c r="O138" s="86">
        <f t="shared" si="5"/>
        <v>6.1428571428571432</v>
      </c>
    </row>
    <row r="139" spans="1:15" ht="15" customHeight="1">
      <c r="A139" s="6">
        <v>8</v>
      </c>
      <c r="B139" s="15" t="s">
        <v>139</v>
      </c>
      <c r="C139" s="16" t="s">
        <v>140</v>
      </c>
      <c r="D139" s="17" t="s">
        <v>141</v>
      </c>
      <c r="E139" s="18" t="s">
        <v>142</v>
      </c>
      <c r="F139" s="173">
        <v>8</v>
      </c>
      <c r="G139" s="173">
        <v>7</v>
      </c>
      <c r="H139" s="174"/>
      <c r="I139" s="174"/>
      <c r="J139" s="174"/>
      <c r="K139" s="174">
        <v>8</v>
      </c>
      <c r="L139" s="61"/>
      <c r="M139" s="59">
        <f t="shared" si="4"/>
        <v>7.7142857142857144</v>
      </c>
      <c r="N139" s="61"/>
      <c r="O139" s="86">
        <f t="shared" si="5"/>
        <v>7.7142857142857144</v>
      </c>
    </row>
    <row r="140" spans="1:15" ht="15" customHeight="1">
      <c r="A140" s="6">
        <v>9</v>
      </c>
      <c r="B140" s="15" t="s">
        <v>143</v>
      </c>
      <c r="C140" s="16" t="s">
        <v>144</v>
      </c>
      <c r="D140" s="17" t="s">
        <v>145</v>
      </c>
      <c r="E140" s="18" t="s">
        <v>26</v>
      </c>
      <c r="F140" s="173">
        <v>8</v>
      </c>
      <c r="G140" s="173">
        <v>8</v>
      </c>
      <c r="H140" s="174"/>
      <c r="I140" s="174"/>
      <c r="J140" s="174"/>
      <c r="K140" s="174">
        <v>8</v>
      </c>
      <c r="L140" s="61"/>
      <c r="M140" s="59">
        <f t="shared" si="4"/>
        <v>8</v>
      </c>
      <c r="N140" s="61"/>
      <c r="O140" s="86">
        <f t="shared" si="5"/>
        <v>8</v>
      </c>
    </row>
    <row r="141" spans="1:15" ht="15" customHeight="1">
      <c r="A141" s="6">
        <v>10</v>
      </c>
      <c r="B141" s="24" t="s">
        <v>29</v>
      </c>
      <c r="C141" s="25" t="s">
        <v>30</v>
      </c>
      <c r="D141" s="26">
        <v>37231</v>
      </c>
      <c r="E141" s="27" t="s">
        <v>31</v>
      </c>
      <c r="F141" s="173">
        <v>6</v>
      </c>
      <c r="G141" s="173">
        <v>6</v>
      </c>
      <c r="H141" s="174"/>
      <c r="I141" s="174"/>
      <c r="J141" s="174"/>
      <c r="K141" s="174">
        <v>5</v>
      </c>
      <c r="L141" s="61"/>
      <c r="M141" s="59">
        <f t="shared" si="4"/>
        <v>5.5714285714285712</v>
      </c>
      <c r="N141" s="61"/>
      <c r="O141" s="86">
        <f t="shared" si="5"/>
        <v>5.5714285714285712</v>
      </c>
    </row>
    <row r="142" spans="1:15" ht="15" customHeight="1">
      <c r="A142" s="6">
        <v>11</v>
      </c>
      <c r="B142" s="28" t="s">
        <v>32</v>
      </c>
      <c r="C142" s="29" t="s">
        <v>33</v>
      </c>
      <c r="D142" s="30" t="s">
        <v>34</v>
      </c>
      <c r="E142" s="31" t="s">
        <v>35</v>
      </c>
      <c r="F142" s="173">
        <v>6</v>
      </c>
      <c r="G142" s="173">
        <v>5</v>
      </c>
      <c r="H142" s="174"/>
      <c r="I142" s="174"/>
      <c r="J142" s="174"/>
      <c r="K142" s="174">
        <v>7</v>
      </c>
      <c r="L142" s="61"/>
      <c r="M142" s="59">
        <f t="shared" si="4"/>
        <v>6.1428571428571432</v>
      </c>
      <c r="N142" s="61"/>
      <c r="O142" s="86">
        <f t="shared" si="5"/>
        <v>6.1428571428571432</v>
      </c>
    </row>
    <row r="143" spans="1:15" ht="15" customHeight="1">
      <c r="A143" s="6">
        <v>12</v>
      </c>
      <c r="B143" s="7" t="s">
        <v>36</v>
      </c>
      <c r="C143" s="8" t="s">
        <v>37</v>
      </c>
      <c r="D143" s="9">
        <v>37205</v>
      </c>
      <c r="E143" s="10" t="s">
        <v>38</v>
      </c>
      <c r="F143" s="175"/>
      <c r="G143" s="176"/>
      <c r="H143" s="176"/>
      <c r="I143" s="176"/>
      <c r="J143" s="176"/>
      <c r="K143" s="176"/>
      <c r="L143" s="94"/>
      <c r="M143" s="59"/>
      <c r="N143" s="94"/>
      <c r="O143" s="87" t="s">
        <v>163</v>
      </c>
    </row>
    <row r="144" spans="1:15" ht="15" customHeight="1">
      <c r="A144" s="6">
        <v>13</v>
      </c>
      <c r="B144" s="15" t="s">
        <v>146</v>
      </c>
      <c r="C144" s="16" t="s">
        <v>147</v>
      </c>
      <c r="D144" s="17" t="s">
        <v>148</v>
      </c>
      <c r="E144" s="18" t="s">
        <v>56</v>
      </c>
      <c r="F144" s="177"/>
      <c r="G144" s="174"/>
      <c r="H144" s="174"/>
      <c r="I144" s="174"/>
      <c r="J144" s="174"/>
      <c r="K144" s="174"/>
      <c r="L144" s="61"/>
      <c r="M144" s="59"/>
      <c r="N144" s="61"/>
      <c r="O144" s="87" t="s">
        <v>163</v>
      </c>
    </row>
    <row r="145" spans="1:15" ht="15" customHeight="1">
      <c r="A145" s="6">
        <v>14</v>
      </c>
      <c r="B145" s="15" t="s">
        <v>13</v>
      </c>
      <c r="C145" s="16" t="s">
        <v>40</v>
      </c>
      <c r="D145" s="17" t="s">
        <v>41</v>
      </c>
      <c r="E145" s="18" t="s">
        <v>149</v>
      </c>
      <c r="F145" s="173">
        <v>8</v>
      </c>
      <c r="G145" s="173">
        <v>7</v>
      </c>
      <c r="H145" s="174"/>
      <c r="I145" s="174"/>
      <c r="J145" s="174"/>
      <c r="K145" s="174">
        <v>7</v>
      </c>
      <c r="L145" s="61"/>
      <c r="M145" s="59">
        <f t="shared" si="4"/>
        <v>7.2857142857142856</v>
      </c>
      <c r="N145" s="61"/>
      <c r="O145" s="86">
        <f t="shared" si="5"/>
        <v>7.2857142857142856</v>
      </c>
    </row>
    <row r="146" spans="1:15" ht="15" customHeight="1">
      <c r="A146" s="6">
        <v>15</v>
      </c>
      <c r="B146" s="15" t="s">
        <v>42</v>
      </c>
      <c r="C146" s="16" t="s">
        <v>40</v>
      </c>
      <c r="D146" s="17" t="s">
        <v>43</v>
      </c>
      <c r="E146" s="18" t="s">
        <v>22</v>
      </c>
      <c r="F146" s="173">
        <v>6</v>
      </c>
      <c r="G146" s="173">
        <v>6</v>
      </c>
      <c r="H146" s="174"/>
      <c r="I146" s="174"/>
      <c r="J146" s="174"/>
      <c r="K146" s="174">
        <v>7</v>
      </c>
      <c r="L146" s="61"/>
      <c r="M146" s="59">
        <f t="shared" si="4"/>
        <v>6.4285714285714288</v>
      </c>
      <c r="N146" s="61"/>
      <c r="O146" s="86">
        <f t="shared" si="5"/>
        <v>6.4285714285714288</v>
      </c>
    </row>
    <row r="147" spans="1:15" ht="15" customHeight="1">
      <c r="A147" s="6">
        <v>16</v>
      </c>
      <c r="B147" s="7" t="s">
        <v>45</v>
      </c>
      <c r="C147" s="8" t="s">
        <v>46</v>
      </c>
      <c r="D147" s="9" t="s">
        <v>47</v>
      </c>
      <c r="E147" s="10" t="s">
        <v>48</v>
      </c>
      <c r="F147" s="178"/>
      <c r="G147" s="178"/>
      <c r="H147" s="176"/>
      <c r="I147" s="176"/>
      <c r="J147" s="176"/>
      <c r="K147" s="176"/>
      <c r="L147" s="94"/>
      <c r="M147" s="59">
        <f t="shared" si="4"/>
        <v>0</v>
      </c>
      <c r="N147" s="94"/>
      <c r="O147" s="87" t="s">
        <v>163</v>
      </c>
    </row>
    <row r="148" spans="1:15" ht="15" customHeight="1">
      <c r="A148" s="6">
        <v>17</v>
      </c>
      <c r="B148" s="15" t="s">
        <v>36</v>
      </c>
      <c r="C148" s="16" t="s">
        <v>46</v>
      </c>
      <c r="D148" s="17" t="s">
        <v>49</v>
      </c>
      <c r="E148" s="18" t="s">
        <v>44</v>
      </c>
      <c r="F148" s="173">
        <v>6</v>
      </c>
      <c r="G148" s="173">
        <v>5</v>
      </c>
      <c r="H148" s="174"/>
      <c r="I148" s="174"/>
      <c r="J148" s="174"/>
      <c r="K148" s="174">
        <v>8</v>
      </c>
      <c r="L148" s="61"/>
      <c r="M148" s="59">
        <f t="shared" si="4"/>
        <v>6.5714285714285712</v>
      </c>
      <c r="N148" s="61"/>
      <c r="O148" s="86">
        <f t="shared" si="5"/>
        <v>6.5714285714285712</v>
      </c>
    </row>
    <row r="149" spans="1:15" ht="15" customHeight="1">
      <c r="A149" s="6">
        <v>18</v>
      </c>
      <c r="B149" s="15" t="s">
        <v>50</v>
      </c>
      <c r="C149" s="16" t="s">
        <v>46</v>
      </c>
      <c r="D149" s="19">
        <v>36739</v>
      </c>
      <c r="E149" s="18" t="s">
        <v>51</v>
      </c>
      <c r="F149" s="173">
        <v>8</v>
      </c>
      <c r="G149" s="173">
        <v>7</v>
      </c>
      <c r="H149" s="174"/>
      <c r="I149" s="174"/>
      <c r="J149" s="174"/>
      <c r="K149" s="174">
        <v>7</v>
      </c>
      <c r="L149" s="61"/>
      <c r="M149" s="59">
        <f t="shared" si="4"/>
        <v>7.2857142857142856</v>
      </c>
      <c r="N149" s="61"/>
      <c r="O149" s="86">
        <f t="shared" si="5"/>
        <v>7.2857142857142856</v>
      </c>
    </row>
    <row r="150" spans="1:15" ht="15" customHeight="1">
      <c r="A150" s="6">
        <v>19</v>
      </c>
      <c r="B150" s="15" t="s">
        <v>53</v>
      </c>
      <c r="C150" s="16" t="s">
        <v>54</v>
      </c>
      <c r="D150" s="17" t="s">
        <v>55</v>
      </c>
      <c r="E150" s="18" t="s">
        <v>56</v>
      </c>
      <c r="F150" s="173">
        <v>8</v>
      </c>
      <c r="G150" s="174"/>
      <c r="H150" s="174"/>
      <c r="I150" s="174"/>
      <c r="J150" s="174"/>
      <c r="K150" s="174"/>
      <c r="L150" s="61"/>
      <c r="M150" s="59"/>
      <c r="N150" s="61"/>
      <c r="O150" s="87" t="s">
        <v>168</v>
      </c>
    </row>
    <row r="151" spans="1:15" ht="15" customHeight="1">
      <c r="A151" s="6">
        <v>20</v>
      </c>
      <c r="B151" s="96" t="s">
        <v>57</v>
      </c>
      <c r="C151" s="97" t="s">
        <v>58</v>
      </c>
      <c r="D151" s="98" t="s">
        <v>59</v>
      </c>
      <c r="E151" s="99" t="s">
        <v>60</v>
      </c>
      <c r="F151" s="179"/>
      <c r="G151" s="176"/>
      <c r="H151" s="176"/>
      <c r="I151" s="176"/>
      <c r="J151" s="176"/>
      <c r="K151" s="176"/>
      <c r="L151" s="94"/>
      <c r="M151" s="59"/>
      <c r="N151" s="94"/>
      <c r="O151" s="87" t="s">
        <v>163</v>
      </c>
    </row>
    <row r="152" spans="1:15" ht="15" customHeight="1">
      <c r="A152" s="6">
        <v>21</v>
      </c>
      <c r="B152" s="15" t="s">
        <v>17</v>
      </c>
      <c r="C152" s="16" t="s">
        <v>61</v>
      </c>
      <c r="D152" s="17" t="s">
        <v>62</v>
      </c>
      <c r="E152" s="18" t="s">
        <v>63</v>
      </c>
      <c r="F152" s="173">
        <v>6</v>
      </c>
      <c r="G152" s="173">
        <v>6</v>
      </c>
      <c r="H152" s="174"/>
      <c r="I152" s="174"/>
      <c r="J152" s="174"/>
      <c r="K152" s="174">
        <v>7</v>
      </c>
      <c r="L152" s="61"/>
      <c r="M152" s="59">
        <f t="shared" si="4"/>
        <v>6.4285714285714288</v>
      </c>
      <c r="N152" s="61"/>
      <c r="O152" s="86">
        <f t="shared" si="5"/>
        <v>6.4285714285714288</v>
      </c>
    </row>
    <row r="153" spans="1:15" ht="15" customHeight="1">
      <c r="A153" s="6">
        <v>22</v>
      </c>
      <c r="B153" s="33" t="s">
        <v>64</v>
      </c>
      <c r="C153" s="34" t="s">
        <v>65</v>
      </c>
      <c r="D153" s="35">
        <v>36923</v>
      </c>
      <c r="E153" s="36" t="s">
        <v>66</v>
      </c>
      <c r="F153" s="180"/>
      <c r="G153" s="174"/>
      <c r="H153" s="174"/>
      <c r="I153" s="174"/>
      <c r="J153" s="174"/>
      <c r="K153" s="174"/>
      <c r="L153" s="61"/>
      <c r="M153" s="59"/>
      <c r="N153" s="61"/>
      <c r="O153" s="87" t="s">
        <v>163</v>
      </c>
    </row>
    <row r="154" spans="1:15" ht="15" customHeight="1">
      <c r="A154" s="6">
        <v>23</v>
      </c>
      <c r="B154" s="15" t="s">
        <v>21</v>
      </c>
      <c r="C154" s="16" t="s">
        <v>67</v>
      </c>
      <c r="D154" s="17" t="s">
        <v>68</v>
      </c>
      <c r="E154" s="18" t="s">
        <v>69</v>
      </c>
      <c r="F154" s="173">
        <v>8</v>
      </c>
      <c r="G154" s="173">
        <v>8</v>
      </c>
      <c r="H154" s="174"/>
      <c r="I154" s="174"/>
      <c r="J154" s="174"/>
      <c r="K154" s="174">
        <v>8</v>
      </c>
      <c r="L154" s="61"/>
      <c r="M154" s="59">
        <f t="shared" si="4"/>
        <v>8</v>
      </c>
      <c r="N154" s="61"/>
      <c r="O154" s="86">
        <f t="shared" si="5"/>
        <v>8</v>
      </c>
    </row>
    <row r="155" spans="1:15" ht="15" customHeight="1">
      <c r="A155" s="6">
        <v>24</v>
      </c>
      <c r="B155" s="15" t="s">
        <v>150</v>
      </c>
      <c r="C155" s="16" t="s">
        <v>67</v>
      </c>
      <c r="D155" s="17" t="s">
        <v>151</v>
      </c>
      <c r="E155" s="18" t="s">
        <v>39</v>
      </c>
      <c r="F155" s="173">
        <v>8</v>
      </c>
      <c r="G155" s="173">
        <v>9</v>
      </c>
      <c r="H155" s="174"/>
      <c r="I155" s="174"/>
      <c r="J155" s="174"/>
      <c r="K155" s="174">
        <v>9</v>
      </c>
      <c r="L155" s="61"/>
      <c r="M155" s="59">
        <f t="shared" si="4"/>
        <v>8.7142857142857135</v>
      </c>
      <c r="N155" s="61"/>
      <c r="O155" s="86">
        <f t="shared" si="5"/>
        <v>8.7142857142857135</v>
      </c>
    </row>
    <row r="156" spans="1:15" ht="15" customHeight="1">
      <c r="A156" s="6">
        <v>25</v>
      </c>
      <c r="B156" s="37" t="s">
        <v>70</v>
      </c>
      <c r="C156" s="38" t="s">
        <v>71</v>
      </c>
      <c r="D156" s="39">
        <v>37014</v>
      </c>
      <c r="E156" s="40" t="s">
        <v>72</v>
      </c>
      <c r="F156" s="173">
        <v>8</v>
      </c>
      <c r="G156" s="173">
        <v>8</v>
      </c>
      <c r="H156" s="174"/>
      <c r="I156" s="174"/>
      <c r="J156" s="174"/>
      <c r="K156" s="174">
        <v>8</v>
      </c>
      <c r="L156" s="61"/>
      <c r="M156" s="59">
        <f t="shared" si="4"/>
        <v>8</v>
      </c>
      <c r="N156" s="61"/>
      <c r="O156" s="86">
        <f t="shared" si="5"/>
        <v>8</v>
      </c>
    </row>
    <row r="157" spans="1:15" ht="15" customHeight="1">
      <c r="A157" s="6">
        <v>26</v>
      </c>
      <c r="B157" s="15" t="s">
        <v>17</v>
      </c>
      <c r="C157" s="16" t="s">
        <v>73</v>
      </c>
      <c r="D157" s="17" t="s">
        <v>74</v>
      </c>
      <c r="E157" s="18" t="s">
        <v>56</v>
      </c>
      <c r="F157" s="173">
        <v>7</v>
      </c>
      <c r="G157" s="173">
        <v>6</v>
      </c>
      <c r="H157" s="174"/>
      <c r="I157" s="174"/>
      <c r="J157" s="174"/>
      <c r="K157" s="181">
        <v>7</v>
      </c>
      <c r="L157" s="61"/>
      <c r="M157" s="59">
        <f t="shared" si="4"/>
        <v>6.7142857142857144</v>
      </c>
      <c r="N157" s="61"/>
      <c r="O157" s="86">
        <f t="shared" si="5"/>
        <v>6.7142857142857144</v>
      </c>
    </row>
    <row r="158" spans="1:15" ht="15" customHeight="1">
      <c r="A158" s="6">
        <v>27</v>
      </c>
      <c r="B158" s="15" t="s">
        <v>17</v>
      </c>
      <c r="C158" s="16" t="s">
        <v>73</v>
      </c>
      <c r="D158" s="17" t="s">
        <v>75</v>
      </c>
      <c r="E158" s="18" t="s">
        <v>52</v>
      </c>
      <c r="F158" s="173">
        <v>7</v>
      </c>
      <c r="G158" s="173">
        <v>6</v>
      </c>
      <c r="H158" s="174"/>
      <c r="I158" s="174"/>
      <c r="J158" s="174"/>
      <c r="K158" s="181">
        <v>5</v>
      </c>
      <c r="L158" s="61"/>
      <c r="M158" s="59">
        <f t="shared" si="4"/>
        <v>5.8571428571428568</v>
      </c>
      <c r="N158" s="61"/>
      <c r="O158" s="86">
        <f t="shared" si="5"/>
        <v>5.8571428571428568</v>
      </c>
    </row>
    <row r="159" spans="1:15" ht="15" customHeight="1">
      <c r="A159" s="6">
        <v>28</v>
      </c>
      <c r="B159" s="15" t="s">
        <v>76</v>
      </c>
      <c r="C159" s="16" t="s">
        <v>77</v>
      </c>
      <c r="D159" s="17" t="s">
        <v>78</v>
      </c>
      <c r="E159" s="18" t="s">
        <v>63</v>
      </c>
      <c r="F159" s="173">
        <v>8</v>
      </c>
      <c r="G159" s="173">
        <v>7</v>
      </c>
      <c r="H159" s="174"/>
      <c r="I159" s="174"/>
      <c r="J159" s="174"/>
      <c r="K159" s="181">
        <v>6</v>
      </c>
      <c r="L159" s="61"/>
      <c r="M159" s="59">
        <f t="shared" si="4"/>
        <v>6.8571428571428568</v>
      </c>
      <c r="N159" s="61"/>
      <c r="O159" s="86">
        <f t="shared" si="5"/>
        <v>6.8571428571428568</v>
      </c>
    </row>
    <row r="160" spans="1:15" ht="15" customHeight="1">
      <c r="A160" s="6">
        <v>29</v>
      </c>
      <c r="B160" s="15" t="s">
        <v>119</v>
      </c>
      <c r="C160" s="16" t="s">
        <v>120</v>
      </c>
      <c r="D160" s="17" t="s">
        <v>121</v>
      </c>
      <c r="E160" s="18" t="s">
        <v>122</v>
      </c>
      <c r="F160" s="180"/>
      <c r="G160" s="174"/>
      <c r="H160" s="174"/>
      <c r="I160" s="174"/>
      <c r="J160" s="174"/>
      <c r="K160" s="181"/>
      <c r="L160" s="61"/>
      <c r="M160" s="59"/>
      <c r="N160" s="61"/>
      <c r="O160" s="87" t="s">
        <v>163</v>
      </c>
    </row>
    <row r="161" spans="1:15" ht="15" customHeight="1">
      <c r="A161" s="6">
        <v>30</v>
      </c>
      <c r="B161" s="41" t="s">
        <v>79</v>
      </c>
      <c r="C161" s="42" t="s">
        <v>80</v>
      </c>
      <c r="D161" s="43" t="s">
        <v>81</v>
      </c>
      <c r="E161" s="44" t="s">
        <v>82</v>
      </c>
      <c r="F161" s="173">
        <v>8</v>
      </c>
      <c r="G161" s="173">
        <v>7</v>
      </c>
      <c r="H161" s="174"/>
      <c r="I161" s="174"/>
      <c r="J161" s="174"/>
      <c r="K161" s="181">
        <v>7</v>
      </c>
      <c r="L161" s="61"/>
      <c r="M161" s="59">
        <f t="shared" si="4"/>
        <v>7.2857142857142856</v>
      </c>
      <c r="N161" s="61"/>
      <c r="O161" s="86">
        <f t="shared" si="5"/>
        <v>7.2857142857142856</v>
      </c>
    </row>
    <row r="162" spans="1:15" ht="15" customHeight="1">
      <c r="A162" s="6">
        <v>31</v>
      </c>
      <c r="B162" s="20" t="s">
        <v>83</v>
      </c>
      <c r="C162" s="21" t="s">
        <v>80</v>
      </c>
      <c r="D162" s="22" t="s">
        <v>84</v>
      </c>
      <c r="E162" s="23" t="s">
        <v>85</v>
      </c>
      <c r="F162" s="173">
        <v>8</v>
      </c>
      <c r="G162" s="173">
        <v>8</v>
      </c>
      <c r="H162" s="174"/>
      <c r="I162" s="174"/>
      <c r="J162" s="174"/>
      <c r="K162" s="181">
        <v>8</v>
      </c>
      <c r="L162" s="61"/>
      <c r="M162" s="59">
        <f t="shared" si="4"/>
        <v>8</v>
      </c>
      <c r="N162" s="61"/>
      <c r="O162" s="86">
        <f t="shared" si="5"/>
        <v>8</v>
      </c>
    </row>
    <row r="163" spans="1:15" ht="15" customHeight="1">
      <c r="A163" s="6">
        <v>32</v>
      </c>
      <c r="B163" s="41" t="s">
        <v>4</v>
      </c>
      <c r="C163" s="42" t="s">
        <v>86</v>
      </c>
      <c r="D163" s="45">
        <v>37231</v>
      </c>
      <c r="E163" s="44" t="s">
        <v>87</v>
      </c>
      <c r="F163" s="173">
        <v>8</v>
      </c>
      <c r="G163" s="173">
        <v>8</v>
      </c>
      <c r="H163" s="174"/>
      <c r="I163" s="174"/>
      <c r="J163" s="174"/>
      <c r="K163" s="181">
        <v>6</v>
      </c>
      <c r="L163" s="61"/>
      <c r="M163" s="59">
        <f t="shared" si="4"/>
        <v>7.1428571428571432</v>
      </c>
      <c r="N163" s="61"/>
      <c r="O163" s="86">
        <f t="shared" si="5"/>
        <v>7.1428571428571432</v>
      </c>
    </row>
    <row r="164" spans="1:15" ht="15" customHeight="1">
      <c r="A164" s="6">
        <v>33</v>
      </c>
      <c r="B164" s="15" t="s">
        <v>36</v>
      </c>
      <c r="C164" s="16" t="s">
        <v>88</v>
      </c>
      <c r="D164" s="17" t="s">
        <v>89</v>
      </c>
      <c r="E164" s="18" t="s">
        <v>22</v>
      </c>
      <c r="F164" s="173">
        <v>8</v>
      </c>
      <c r="G164" s="173">
        <v>7</v>
      </c>
      <c r="H164" s="174"/>
      <c r="I164" s="174"/>
      <c r="J164" s="174"/>
      <c r="K164" s="181">
        <v>7</v>
      </c>
      <c r="L164" s="61"/>
      <c r="M164" s="59">
        <f t="shared" si="4"/>
        <v>7.2857142857142856</v>
      </c>
      <c r="N164" s="61"/>
      <c r="O164" s="86">
        <f t="shared" si="5"/>
        <v>7.2857142857142856</v>
      </c>
    </row>
    <row r="165" spans="1:15" ht="15" customHeight="1">
      <c r="A165" s="6">
        <v>34</v>
      </c>
      <c r="B165" s="15" t="s">
        <v>94</v>
      </c>
      <c r="C165" s="16" t="s">
        <v>152</v>
      </c>
      <c r="D165" s="17" t="s">
        <v>95</v>
      </c>
      <c r="E165" s="18" t="s">
        <v>44</v>
      </c>
      <c r="F165" s="182"/>
      <c r="G165" s="174"/>
      <c r="H165" s="174"/>
      <c r="I165" s="174"/>
      <c r="J165" s="174"/>
      <c r="K165" s="181"/>
      <c r="L165" s="61"/>
      <c r="M165" s="59"/>
      <c r="N165" s="61"/>
      <c r="O165" s="87" t="s">
        <v>163</v>
      </c>
    </row>
    <row r="166" spans="1:15" ht="15" customHeight="1">
      <c r="A166" s="6">
        <v>35</v>
      </c>
      <c r="B166" s="101" t="s">
        <v>91</v>
      </c>
      <c r="C166" s="102" t="s">
        <v>90</v>
      </c>
      <c r="D166" s="103" t="s">
        <v>92</v>
      </c>
      <c r="E166" s="104" t="s">
        <v>93</v>
      </c>
      <c r="F166" s="175"/>
      <c r="G166" s="176"/>
      <c r="H166" s="176"/>
      <c r="I166" s="176"/>
      <c r="J166" s="176"/>
      <c r="K166" s="183"/>
      <c r="L166" s="94"/>
      <c r="M166" s="59"/>
      <c r="N166" s="94"/>
      <c r="O166" s="87" t="s">
        <v>163</v>
      </c>
    </row>
    <row r="167" spans="1:15" ht="15" customHeight="1">
      <c r="A167" s="6">
        <v>36</v>
      </c>
      <c r="B167" s="46" t="s">
        <v>96</v>
      </c>
      <c r="C167" s="47" t="s">
        <v>97</v>
      </c>
      <c r="D167" s="48" t="s">
        <v>98</v>
      </c>
      <c r="E167" s="49" t="s">
        <v>99</v>
      </c>
      <c r="F167" s="173">
        <v>7</v>
      </c>
      <c r="G167" s="173">
        <v>8</v>
      </c>
      <c r="H167" s="174"/>
      <c r="I167" s="174"/>
      <c r="J167" s="174"/>
      <c r="K167" s="181">
        <v>8</v>
      </c>
      <c r="L167" s="61"/>
      <c r="M167" s="59">
        <f t="shared" si="4"/>
        <v>7.7142857142857144</v>
      </c>
      <c r="N167" s="61"/>
      <c r="O167" s="86">
        <f t="shared" si="5"/>
        <v>7.7142857142857144</v>
      </c>
    </row>
    <row r="168" spans="1:15" ht="15" customHeight="1">
      <c r="A168" s="6">
        <v>37</v>
      </c>
      <c r="B168" s="15" t="s">
        <v>13</v>
      </c>
      <c r="C168" s="16" t="s">
        <v>97</v>
      </c>
      <c r="D168" s="17" t="s">
        <v>153</v>
      </c>
      <c r="E168" s="18" t="s">
        <v>48</v>
      </c>
      <c r="F168" s="173">
        <v>7</v>
      </c>
      <c r="G168" s="173">
        <v>7</v>
      </c>
      <c r="H168" s="174"/>
      <c r="I168" s="174"/>
      <c r="J168" s="174"/>
      <c r="K168" s="181">
        <v>8</v>
      </c>
      <c r="L168" s="61"/>
      <c r="M168" s="59">
        <f t="shared" si="4"/>
        <v>7.4285714285714288</v>
      </c>
      <c r="N168" s="61"/>
      <c r="O168" s="86">
        <f t="shared" si="5"/>
        <v>7.4285714285714288</v>
      </c>
    </row>
    <row r="169" spans="1:15" ht="15" customHeight="1">
      <c r="A169" s="6">
        <v>38</v>
      </c>
      <c r="B169" s="20" t="s">
        <v>100</v>
      </c>
      <c r="C169" s="21" t="s">
        <v>101</v>
      </c>
      <c r="D169" s="50">
        <v>37014</v>
      </c>
      <c r="E169" s="23" t="s">
        <v>102</v>
      </c>
      <c r="F169" s="173">
        <v>8</v>
      </c>
      <c r="G169" s="173">
        <v>7</v>
      </c>
      <c r="H169" s="174"/>
      <c r="I169" s="174"/>
      <c r="J169" s="174"/>
      <c r="K169" s="181">
        <v>8</v>
      </c>
      <c r="L169" s="61"/>
      <c r="M169" s="59">
        <f t="shared" si="4"/>
        <v>7.7142857142857144</v>
      </c>
      <c r="N169" s="61"/>
      <c r="O169" s="86">
        <f t="shared" si="5"/>
        <v>7.7142857142857144</v>
      </c>
    </row>
    <row r="170" spans="1:15" ht="15" customHeight="1">
      <c r="A170" s="6">
        <v>39</v>
      </c>
      <c r="B170" s="96" t="s">
        <v>21</v>
      </c>
      <c r="C170" s="97" t="s">
        <v>103</v>
      </c>
      <c r="D170" s="98" t="s">
        <v>104</v>
      </c>
      <c r="E170" s="99" t="s">
        <v>44</v>
      </c>
      <c r="F170" s="184"/>
      <c r="G170" s="176"/>
      <c r="H170" s="176"/>
      <c r="I170" s="176"/>
      <c r="J170" s="176"/>
      <c r="K170" s="183"/>
      <c r="L170" s="94"/>
      <c r="M170" s="59"/>
      <c r="N170" s="94"/>
      <c r="O170" s="87" t="s">
        <v>163</v>
      </c>
    </row>
    <row r="171" spans="1:15" ht="15" customHeight="1">
      <c r="A171" s="6">
        <v>40</v>
      </c>
      <c r="B171" s="15" t="s">
        <v>13</v>
      </c>
      <c r="C171" s="16" t="s">
        <v>105</v>
      </c>
      <c r="D171" s="17" t="s">
        <v>106</v>
      </c>
      <c r="E171" s="18" t="s">
        <v>22</v>
      </c>
      <c r="F171" s="173">
        <v>7</v>
      </c>
      <c r="G171" s="173">
        <v>7</v>
      </c>
      <c r="H171" s="174"/>
      <c r="I171" s="174"/>
      <c r="J171" s="174"/>
      <c r="K171" s="181">
        <v>7</v>
      </c>
      <c r="L171" s="61"/>
      <c r="M171" s="59">
        <f t="shared" si="4"/>
        <v>7</v>
      </c>
      <c r="N171" s="61"/>
      <c r="O171" s="86">
        <f t="shared" si="5"/>
        <v>7</v>
      </c>
    </row>
    <row r="172" spans="1:15" ht="15" customHeight="1">
      <c r="A172" s="6">
        <v>41</v>
      </c>
      <c r="B172" s="28" t="s">
        <v>107</v>
      </c>
      <c r="C172" s="29" t="s">
        <v>108</v>
      </c>
      <c r="D172" s="32">
        <v>37175</v>
      </c>
      <c r="E172" s="31" t="s">
        <v>109</v>
      </c>
      <c r="F172" s="173">
        <v>7</v>
      </c>
      <c r="G172" s="173">
        <v>7</v>
      </c>
      <c r="H172" s="174"/>
      <c r="I172" s="174"/>
      <c r="J172" s="174"/>
      <c r="K172" s="181">
        <v>8</v>
      </c>
      <c r="L172" s="61"/>
      <c r="M172" s="59">
        <f t="shared" si="4"/>
        <v>7.4285714285714288</v>
      </c>
      <c r="N172" s="61"/>
      <c r="O172" s="86">
        <f t="shared" si="5"/>
        <v>7.4285714285714288</v>
      </c>
    </row>
    <row r="173" spans="1:15" ht="15" customHeight="1">
      <c r="A173" s="6">
        <v>42</v>
      </c>
      <c r="B173" s="15" t="s">
        <v>27</v>
      </c>
      <c r="C173" s="16" t="s">
        <v>123</v>
      </c>
      <c r="D173" s="17" t="s">
        <v>124</v>
      </c>
      <c r="E173" s="18" t="s">
        <v>125</v>
      </c>
      <c r="F173" s="173">
        <v>8</v>
      </c>
      <c r="G173" s="173">
        <v>7</v>
      </c>
      <c r="H173" s="174"/>
      <c r="I173" s="174"/>
      <c r="J173" s="174"/>
      <c r="K173" s="181">
        <v>7</v>
      </c>
      <c r="L173" s="61"/>
      <c r="M173" s="59">
        <f t="shared" si="4"/>
        <v>7.2857142857142856</v>
      </c>
      <c r="N173" s="61"/>
      <c r="O173" s="86">
        <f t="shared" si="5"/>
        <v>7.2857142857142856</v>
      </c>
    </row>
    <row r="174" spans="1:15" ht="15" customHeight="1">
      <c r="A174" s="6">
        <v>43</v>
      </c>
      <c r="B174" s="37" t="s">
        <v>110</v>
      </c>
      <c r="C174" s="38" t="s">
        <v>111</v>
      </c>
      <c r="D174" s="51" t="s">
        <v>112</v>
      </c>
      <c r="E174" s="40" t="s">
        <v>28</v>
      </c>
      <c r="F174" s="173">
        <v>8</v>
      </c>
      <c r="G174" s="173">
        <v>7</v>
      </c>
      <c r="H174" s="174"/>
      <c r="I174" s="174"/>
      <c r="J174" s="174"/>
      <c r="K174" s="181">
        <v>7</v>
      </c>
      <c r="L174" s="61"/>
      <c r="M174" s="59">
        <f t="shared" si="4"/>
        <v>7.2857142857142856</v>
      </c>
      <c r="N174" s="61"/>
      <c r="O174" s="86">
        <f t="shared" si="5"/>
        <v>7.2857142857142856</v>
      </c>
    </row>
    <row r="175" spans="1:15" ht="15" customHeight="1">
      <c r="A175" s="6">
        <v>44</v>
      </c>
      <c r="B175" s="15" t="s">
        <v>113</v>
      </c>
      <c r="C175" s="16" t="s">
        <v>114</v>
      </c>
      <c r="D175" s="17" t="s">
        <v>115</v>
      </c>
      <c r="E175" s="18" t="s">
        <v>56</v>
      </c>
      <c r="F175" s="173">
        <v>6</v>
      </c>
      <c r="G175" s="173">
        <v>6</v>
      </c>
      <c r="H175" s="174"/>
      <c r="I175" s="174"/>
      <c r="J175" s="174"/>
      <c r="K175" s="181">
        <v>7</v>
      </c>
      <c r="L175" s="61"/>
      <c r="M175" s="59">
        <f t="shared" si="4"/>
        <v>6.4285714285714288</v>
      </c>
      <c r="N175" s="61"/>
      <c r="O175" s="86">
        <f t="shared" si="5"/>
        <v>6.4285714285714288</v>
      </c>
    </row>
    <row r="176" spans="1:15" ht="15" customHeight="1">
      <c r="A176" s="6">
        <v>45</v>
      </c>
      <c r="B176" s="15" t="s">
        <v>117</v>
      </c>
      <c r="C176" s="16" t="s">
        <v>116</v>
      </c>
      <c r="D176" s="17" t="s">
        <v>118</v>
      </c>
      <c r="E176" s="18" t="s">
        <v>44</v>
      </c>
      <c r="F176" s="173">
        <v>6</v>
      </c>
      <c r="G176" s="173">
        <v>6</v>
      </c>
      <c r="H176" s="174"/>
      <c r="I176" s="174"/>
      <c r="J176" s="174"/>
      <c r="K176" s="181">
        <v>7</v>
      </c>
      <c r="L176" s="61"/>
      <c r="M176" s="59">
        <f t="shared" si="4"/>
        <v>6.4285714285714288</v>
      </c>
      <c r="N176" s="61"/>
      <c r="O176" s="86">
        <f t="shared" si="5"/>
        <v>6.4285714285714288</v>
      </c>
    </row>
    <row r="177" spans="1:15" ht="15" customHeight="1">
      <c r="A177" s="6">
        <v>46</v>
      </c>
      <c r="B177" s="15" t="s">
        <v>158</v>
      </c>
      <c r="C177" s="16" t="s">
        <v>159</v>
      </c>
      <c r="D177" s="17"/>
      <c r="E177" s="18"/>
      <c r="F177" s="185">
        <v>7</v>
      </c>
      <c r="G177" s="186"/>
      <c r="H177" s="174"/>
      <c r="I177" s="174"/>
      <c r="J177" s="174"/>
      <c r="K177" s="181"/>
      <c r="L177" s="61"/>
      <c r="M177" s="59">
        <f t="shared" si="4"/>
        <v>2</v>
      </c>
      <c r="N177" s="61"/>
      <c r="O177" s="87" t="s">
        <v>168</v>
      </c>
    </row>
    <row r="178" spans="1:15" ht="15" customHeight="1">
      <c r="A178" s="6">
        <v>47</v>
      </c>
      <c r="B178" s="64" t="s">
        <v>160</v>
      </c>
      <c r="C178" s="65" t="s">
        <v>161</v>
      </c>
      <c r="D178" s="1"/>
      <c r="E178" s="63"/>
      <c r="F178" s="173">
        <v>6</v>
      </c>
      <c r="G178" s="173">
        <v>6</v>
      </c>
      <c r="H178" s="174"/>
      <c r="I178" s="174"/>
      <c r="J178" s="174"/>
      <c r="K178" s="181">
        <v>6</v>
      </c>
      <c r="L178" s="61"/>
      <c r="M178" s="59">
        <f t="shared" si="4"/>
        <v>6</v>
      </c>
      <c r="N178" s="61"/>
      <c r="O178" s="86">
        <f t="shared" si="5"/>
        <v>6</v>
      </c>
    </row>
    <row r="179" spans="1:15" ht="15" customHeight="1">
      <c r="A179" s="6">
        <v>48</v>
      </c>
      <c r="B179" s="52" t="s">
        <v>53</v>
      </c>
      <c r="C179" s="53" t="s">
        <v>162</v>
      </c>
      <c r="D179" s="1"/>
      <c r="E179" s="63"/>
      <c r="F179" s="173">
        <v>8</v>
      </c>
      <c r="G179" s="173">
        <v>9</v>
      </c>
      <c r="H179" s="174"/>
      <c r="I179" s="174"/>
      <c r="J179" s="174"/>
      <c r="K179" s="181">
        <v>9</v>
      </c>
      <c r="L179" s="61"/>
      <c r="M179" s="59">
        <f t="shared" si="4"/>
        <v>8.7142857142857135</v>
      </c>
      <c r="N179" s="61"/>
      <c r="O179" s="86">
        <f t="shared" si="5"/>
        <v>8.7142857142857135</v>
      </c>
    </row>
    <row r="180" spans="1:15" ht="15" customHeight="1">
      <c r="A180" s="60">
        <v>49</v>
      </c>
      <c r="B180" s="60" t="s">
        <v>235</v>
      </c>
      <c r="C180" s="60" t="s">
        <v>236</v>
      </c>
      <c r="F180" s="425">
        <v>6</v>
      </c>
      <c r="G180" s="425">
        <v>6</v>
      </c>
      <c r="K180" s="426">
        <v>6</v>
      </c>
      <c r="M180" s="427">
        <f t="shared" si="4"/>
        <v>6</v>
      </c>
      <c r="O180" s="428">
        <f t="shared" si="5"/>
        <v>6</v>
      </c>
    </row>
    <row r="181" spans="1:15" ht="15" customHeight="1">
      <c r="A181" s="60"/>
      <c r="B181" s="60" t="s">
        <v>179</v>
      </c>
      <c r="C181" s="60" t="s">
        <v>180</v>
      </c>
    </row>
    <row r="182" spans="1:15" ht="15" customHeight="1">
      <c r="A182" s="60"/>
      <c r="B182" s="60" t="s">
        <v>193</v>
      </c>
      <c r="C182" s="60" t="s">
        <v>194</v>
      </c>
    </row>
    <row r="183" spans="1:15">
      <c r="A183" s="60"/>
      <c r="B183" s="60" t="s">
        <v>269</v>
      </c>
      <c r="C183" s="60" t="s">
        <v>147</v>
      </c>
    </row>
    <row r="184" spans="1:15">
      <c r="B184" s="60" t="s">
        <v>21</v>
      </c>
      <c r="C184" s="60" t="s">
        <v>194</v>
      </c>
    </row>
    <row r="185" spans="1:15" ht="18.75">
      <c r="A185" s="676" t="s">
        <v>126</v>
      </c>
      <c r="B185" s="676"/>
      <c r="C185" s="676"/>
      <c r="D185" s="676"/>
      <c r="E185" s="676"/>
      <c r="F185" s="676"/>
      <c r="G185" s="676"/>
      <c r="H185" s="676"/>
      <c r="I185" s="676"/>
      <c r="J185" s="676"/>
      <c r="K185" s="676"/>
      <c r="L185" s="676"/>
      <c r="M185" s="676"/>
      <c r="N185" s="676"/>
      <c r="O185" s="676"/>
    </row>
    <row r="186" spans="1:15" ht="18.75">
      <c r="A186" s="676" t="s">
        <v>221</v>
      </c>
      <c r="B186" s="676"/>
      <c r="C186" s="676"/>
      <c r="D186" s="676"/>
      <c r="E186" s="676"/>
      <c r="F186" s="676"/>
      <c r="G186" s="676"/>
      <c r="H186" s="676"/>
      <c r="I186" s="676"/>
      <c r="J186" s="676"/>
      <c r="K186" s="676"/>
      <c r="L186" s="676"/>
      <c r="M186" s="676"/>
      <c r="N186" s="676"/>
      <c r="O186" s="676"/>
    </row>
    <row r="187" spans="1:15" ht="18.75">
      <c r="A187" s="676" t="s">
        <v>127</v>
      </c>
      <c r="B187" s="676"/>
      <c r="C187" s="676"/>
      <c r="D187" s="676"/>
      <c r="E187" s="676"/>
      <c r="F187" s="676"/>
      <c r="G187" s="676"/>
      <c r="H187" s="676"/>
      <c r="I187" s="676"/>
      <c r="J187" s="676"/>
      <c r="K187" s="676"/>
      <c r="L187" s="676"/>
      <c r="M187" s="676"/>
      <c r="N187" s="676"/>
      <c r="O187" s="676"/>
    </row>
    <row r="188" spans="1:15" ht="18.75">
      <c r="A188" s="677" t="s">
        <v>222</v>
      </c>
      <c r="B188" s="677"/>
      <c r="C188" s="677"/>
      <c r="D188" s="677"/>
      <c r="E188" s="677"/>
      <c r="F188" s="677"/>
      <c r="G188" s="677"/>
      <c r="H188" s="677"/>
      <c r="I188" s="677"/>
      <c r="J188" s="677"/>
      <c r="K188" s="677"/>
      <c r="L188" s="677"/>
      <c r="M188" s="677"/>
      <c r="N188" s="677"/>
      <c r="O188" s="677"/>
    </row>
    <row r="189" spans="1:15" ht="18.75">
      <c r="A189" s="678" t="s">
        <v>223</v>
      </c>
      <c r="B189" s="678"/>
      <c r="C189" s="678"/>
      <c r="D189" s="678"/>
      <c r="E189" s="678"/>
      <c r="F189" s="678"/>
      <c r="G189" s="678"/>
      <c r="H189" s="678"/>
      <c r="I189" s="678"/>
      <c r="J189" s="678"/>
      <c r="K189" s="678"/>
      <c r="L189" s="678"/>
      <c r="M189" s="678"/>
      <c r="N189" s="678"/>
      <c r="O189" s="678"/>
    </row>
    <row r="190" spans="1:15" ht="15.75" customHeight="1">
      <c r="A190" s="679" t="s">
        <v>128</v>
      </c>
      <c r="B190" s="679" t="s">
        <v>129</v>
      </c>
      <c r="C190" s="679"/>
      <c r="D190" s="680" t="s">
        <v>130</v>
      </c>
      <c r="E190" s="680" t="s">
        <v>131</v>
      </c>
      <c r="F190" s="681" t="s">
        <v>132</v>
      </c>
      <c r="G190" s="681"/>
      <c r="H190" s="681"/>
      <c r="I190" s="681"/>
      <c r="J190" s="681"/>
      <c r="K190" s="682" t="s">
        <v>133</v>
      </c>
      <c r="L190" s="680" t="s">
        <v>134</v>
      </c>
      <c r="M190" s="680" t="s">
        <v>135</v>
      </c>
      <c r="N190" s="680"/>
      <c r="O190" s="187" t="s">
        <v>225</v>
      </c>
    </row>
    <row r="191" spans="1:15" ht="15.75">
      <c r="A191" s="679"/>
      <c r="B191" s="679"/>
      <c r="C191" s="679"/>
      <c r="D191" s="680"/>
      <c r="E191" s="680"/>
      <c r="F191" s="681"/>
      <c r="G191" s="681"/>
      <c r="H191" s="681"/>
      <c r="I191" s="681"/>
      <c r="J191" s="681"/>
      <c r="K191" s="682"/>
      <c r="L191" s="680"/>
      <c r="M191" s="151" t="s">
        <v>133</v>
      </c>
      <c r="N191" s="151" t="s">
        <v>134</v>
      </c>
      <c r="O191" s="188">
        <v>3</v>
      </c>
    </row>
    <row r="192" spans="1:15" ht="15.75">
      <c r="A192" s="6">
        <v>1</v>
      </c>
      <c r="B192" s="11" t="s">
        <v>0</v>
      </c>
      <c r="C192" s="12" t="s">
        <v>1</v>
      </c>
      <c r="D192" s="13" t="s">
        <v>2</v>
      </c>
      <c r="E192" s="14" t="s">
        <v>3</v>
      </c>
      <c r="F192" s="67">
        <v>7</v>
      </c>
      <c r="G192" s="68">
        <v>7</v>
      </c>
      <c r="H192" s="68">
        <v>6</v>
      </c>
      <c r="I192" s="68"/>
      <c r="J192" s="68"/>
      <c r="K192" s="68">
        <v>7</v>
      </c>
      <c r="L192" s="61"/>
      <c r="M192" s="59">
        <f>(SUM(F192:H192)*2+K192*3)/9</f>
        <v>6.7777777777777777</v>
      </c>
      <c r="N192" s="61"/>
      <c r="O192" s="86">
        <f>MAX(M192,N192)</f>
        <v>6.7777777777777777</v>
      </c>
    </row>
    <row r="193" spans="1:15" ht="15.75">
      <c r="A193" s="6">
        <v>2</v>
      </c>
      <c r="B193" s="15" t="s">
        <v>4</v>
      </c>
      <c r="C193" s="16" t="s">
        <v>5</v>
      </c>
      <c r="D193" s="17" t="s">
        <v>137</v>
      </c>
      <c r="E193" s="18" t="s">
        <v>138</v>
      </c>
      <c r="F193" s="69">
        <v>7</v>
      </c>
      <c r="G193" s="68">
        <v>7</v>
      </c>
      <c r="H193" s="68">
        <v>6</v>
      </c>
      <c r="I193" s="68"/>
      <c r="J193" s="68"/>
      <c r="K193" s="68">
        <v>9</v>
      </c>
      <c r="L193" s="61"/>
      <c r="M193" s="59">
        <f t="shared" ref="M193:M202" si="6">(SUM(F193:H193)*2+K193*3)/9</f>
        <v>7.4444444444444446</v>
      </c>
      <c r="N193" s="61"/>
      <c r="O193" s="86">
        <f t="shared" ref="O193:O240" si="7">MAX(M193,N193)</f>
        <v>7.4444444444444446</v>
      </c>
    </row>
    <row r="194" spans="1:15" ht="15.75">
      <c r="A194" s="6">
        <v>3</v>
      </c>
      <c r="B194" s="15" t="s">
        <v>6</v>
      </c>
      <c r="C194" s="16" t="s">
        <v>7</v>
      </c>
      <c r="D194" s="17" t="s">
        <v>8</v>
      </c>
      <c r="E194" s="18" t="s">
        <v>9</v>
      </c>
      <c r="F194" s="69">
        <v>5</v>
      </c>
      <c r="G194" s="68">
        <v>6</v>
      </c>
      <c r="H194" s="68">
        <v>7</v>
      </c>
      <c r="I194" s="68"/>
      <c r="J194" s="68"/>
      <c r="K194" s="68">
        <v>8</v>
      </c>
      <c r="L194" s="61"/>
      <c r="M194" s="59">
        <f t="shared" si="6"/>
        <v>6.666666666666667</v>
      </c>
      <c r="N194" s="61"/>
      <c r="O194" s="86">
        <f t="shared" si="7"/>
        <v>6.666666666666667</v>
      </c>
    </row>
    <row r="195" spans="1:15" ht="15.75">
      <c r="A195" s="6">
        <v>4</v>
      </c>
      <c r="B195" s="15" t="s">
        <v>10</v>
      </c>
      <c r="C195" s="16" t="s">
        <v>11</v>
      </c>
      <c r="D195" s="19">
        <v>37142</v>
      </c>
      <c r="E195" s="18" t="s">
        <v>12</v>
      </c>
      <c r="F195" s="69">
        <v>7</v>
      </c>
      <c r="G195" s="68">
        <v>7</v>
      </c>
      <c r="H195" s="68">
        <v>7</v>
      </c>
      <c r="I195" s="68"/>
      <c r="J195" s="68"/>
      <c r="K195" s="68">
        <v>9</v>
      </c>
      <c r="L195" s="61"/>
      <c r="M195" s="59">
        <f t="shared" si="6"/>
        <v>7.666666666666667</v>
      </c>
      <c r="N195" s="61"/>
      <c r="O195" s="86">
        <f t="shared" si="7"/>
        <v>7.666666666666667</v>
      </c>
    </row>
    <row r="196" spans="1:15" ht="30">
      <c r="A196" s="6">
        <v>5</v>
      </c>
      <c r="B196" s="15" t="s">
        <v>13</v>
      </c>
      <c r="C196" s="16" t="s">
        <v>14</v>
      </c>
      <c r="D196" s="17" t="s">
        <v>15</v>
      </c>
      <c r="E196" s="18" t="s">
        <v>16</v>
      </c>
      <c r="F196" s="70">
        <v>7</v>
      </c>
      <c r="G196" s="68">
        <v>7</v>
      </c>
      <c r="H196" s="68">
        <v>7</v>
      </c>
      <c r="I196" s="68"/>
      <c r="J196" s="68"/>
      <c r="K196" s="68">
        <v>6</v>
      </c>
      <c r="L196" s="61"/>
      <c r="M196" s="59">
        <f t="shared" si="6"/>
        <v>6.666666666666667</v>
      </c>
      <c r="N196" s="61"/>
      <c r="O196" s="86">
        <f t="shared" si="7"/>
        <v>6.666666666666667</v>
      </c>
    </row>
    <row r="197" spans="1:15" ht="15.75">
      <c r="A197" s="6">
        <v>6</v>
      </c>
      <c r="B197" s="20" t="s">
        <v>17</v>
      </c>
      <c r="C197" s="21" t="s">
        <v>18</v>
      </c>
      <c r="D197" s="22" t="s">
        <v>19</v>
      </c>
      <c r="E197" s="23" t="s">
        <v>20</v>
      </c>
      <c r="F197" s="67"/>
      <c r="G197" s="68"/>
      <c r="H197" s="68"/>
      <c r="I197" s="68"/>
      <c r="J197" s="68"/>
      <c r="K197" s="68"/>
      <c r="L197" s="61"/>
      <c r="M197" s="59" t="s">
        <v>224</v>
      </c>
      <c r="N197" s="61"/>
      <c r="O197" s="86" t="s">
        <v>173</v>
      </c>
    </row>
    <row r="198" spans="1:15" ht="30">
      <c r="A198" s="6">
        <v>7</v>
      </c>
      <c r="B198" s="15" t="s">
        <v>23</v>
      </c>
      <c r="C198" s="16" t="s">
        <v>24</v>
      </c>
      <c r="D198" s="19">
        <v>36929</v>
      </c>
      <c r="E198" s="18" t="s">
        <v>25</v>
      </c>
      <c r="F198" s="67">
        <v>5</v>
      </c>
      <c r="G198" s="68">
        <v>6</v>
      </c>
      <c r="H198" s="68">
        <v>6</v>
      </c>
      <c r="I198" s="68"/>
      <c r="J198" s="68"/>
      <c r="K198" s="68">
        <v>6</v>
      </c>
      <c r="L198" s="61"/>
      <c r="M198" s="59">
        <f t="shared" si="6"/>
        <v>5.7777777777777777</v>
      </c>
      <c r="N198" s="61"/>
      <c r="O198" s="86">
        <f t="shared" si="7"/>
        <v>5.7777777777777777</v>
      </c>
    </row>
    <row r="199" spans="1:15" ht="15.75">
      <c r="A199" s="6">
        <v>8</v>
      </c>
      <c r="B199" s="15" t="s">
        <v>139</v>
      </c>
      <c r="C199" s="16" t="s">
        <v>140</v>
      </c>
      <c r="D199" s="17" t="s">
        <v>141</v>
      </c>
      <c r="E199" s="18" t="s">
        <v>142</v>
      </c>
      <c r="F199" s="67">
        <v>8</v>
      </c>
      <c r="G199" s="68">
        <v>8</v>
      </c>
      <c r="H199" s="68">
        <v>7</v>
      </c>
      <c r="I199" s="68"/>
      <c r="J199" s="68"/>
      <c r="K199" s="68">
        <v>8</v>
      </c>
      <c r="L199" s="61"/>
      <c r="M199" s="59">
        <f t="shared" si="6"/>
        <v>7.7777777777777777</v>
      </c>
      <c r="N199" s="61"/>
      <c r="O199" s="86">
        <f t="shared" si="7"/>
        <v>7.7777777777777777</v>
      </c>
    </row>
    <row r="200" spans="1:15" ht="15.75">
      <c r="A200" s="6">
        <v>9</v>
      </c>
      <c r="B200" s="15" t="s">
        <v>143</v>
      </c>
      <c r="C200" s="16" t="s">
        <v>144</v>
      </c>
      <c r="D200" s="17" t="s">
        <v>145</v>
      </c>
      <c r="E200" s="18" t="s">
        <v>26</v>
      </c>
      <c r="F200" s="67">
        <v>8</v>
      </c>
      <c r="G200" s="68">
        <v>8</v>
      </c>
      <c r="H200" s="68">
        <v>7</v>
      </c>
      <c r="I200" s="68"/>
      <c r="J200" s="68"/>
      <c r="K200" s="68">
        <v>7</v>
      </c>
      <c r="L200" s="61"/>
      <c r="M200" s="59">
        <f t="shared" si="6"/>
        <v>7.4444444444444446</v>
      </c>
      <c r="N200" s="61"/>
      <c r="O200" s="86">
        <f t="shared" si="7"/>
        <v>7.4444444444444446</v>
      </c>
    </row>
    <row r="201" spans="1:15" ht="15.75">
      <c r="A201" s="6">
        <v>10</v>
      </c>
      <c r="B201" s="24" t="s">
        <v>29</v>
      </c>
      <c r="C201" s="25" t="s">
        <v>30</v>
      </c>
      <c r="D201" s="26">
        <v>37231</v>
      </c>
      <c r="E201" s="27" t="s">
        <v>31</v>
      </c>
      <c r="F201" s="67">
        <v>7</v>
      </c>
      <c r="G201" s="68">
        <v>7</v>
      </c>
      <c r="H201" s="68">
        <v>7</v>
      </c>
      <c r="I201" s="68"/>
      <c r="J201" s="68"/>
      <c r="K201" s="68">
        <v>9</v>
      </c>
      <c r="L201" s="61"/>
      <c r="M201" s="59">
        <f t="shared" si="6"/>
        <v>7.666666666666667</v>
      </c>
      <c r="N201" s="61"/>
      <c r="O201" s="86">
        <f t="shared" si="7"/>
        <v>7.666666666666667</v>
      </c>
    </row>
    <row r="202" spans="1:15" ht="15.75">
      <c r="A202" s="6">
        <v>11</v>
      </c>
      <c r="B202" s="28" t="s">
        <v>32</v>
      </c>
      <c r="C202" s="29" t="s">
        <v>33</v>
      </c>
      <c r="D202" s="30" t="s">
        <v>34</v>
      </c>
      <c r="E202" s="31" t="s">
        <v>35</v>
      </c>
      <c r="F202" s="71">
        <v>5</v>
      </c>
      <c r="G202" s="68">
        <v>6</v>
      </c>
      <c r="H202" s="68">
        <v>6</v>
      </c>
      <c r="I202" s="68"/>
      <c r="J202" s="68"/>
      <c r="K202" s="68">
        <v>8</v>
      </c>
      <c r="L202" s="61"/>
      <c r="M202" s="59">
        <f t="shared" si="6"/>
        <v>6.4444444444444446</v>
      </c>
      <c r="N202" s="61"/>
      <c r="O202" s="86">
        <f t="shared" si="7"/>
        <v>6.4444444444444446</v>
      </c>
    </row>
    <row r="203" spans="1:15" ht="15.75">
      <c r="A203" s="6">
        <v>12</v>
      </c>
      <c r="B203" s="7" t="s">
        <v>36</v>
      </c>
      <c r="C203" s="8" t="s">
        <v>37</v>
      </c>
      <c r="D203" s="9">
        <v>37205</v>
      </c>
      <c r="E203" s="10" t="s">
        <v>38</v>
      </c>
      <c r="F203" s="92"/>
      <c r="G203" s="93"/>
      <c r="H203" s="93"/>
      <c r="I203" s="93"/>
      <c r="J203" s="93"/>
      <c r="K203" s="93"/>
      <c r="L203" s="94"/>
      <c r="M203" s="106" t="s">
        <v>224</v>
      </c>
      <c r="N203" s="94"/>
      <c r="O203" s="86" t="s">
        <v>173</v>
      </c>
    </row>
    <row r="204" spans="1:15" ht="15.75">
      <c r="A204" s="6">
        <v>13</v>
      </c>
      <c r="B204" s="15" t="s">
        <v>146</v>
      </c>
      <c r="C204" s="16" t="s">
        <v>147</v>
      </c>
      <c r="D204" s="17" t="s">
        <v>148</v>
      </c>
      <c r="E204" s="18" t="s">
        <v>56</v>
      </c>
      <c r="F204" s="72"/>
      <c r="G204" s="68"/>
      <c r="H204" s="68"/>
      <c r="I204" s="68"/>
      <c r="J204" s="68"/>
      <c r="K204" s="68"/>
      <c r="L204" s="61"/>
      <c r="M204" s="59" t="s">
        <v>224</v>
      </c>
      <c r="N204" s="61"/>
      <c r="O204" s="86" t="s">
        <v>173</v>
      </c>
    </row>
    <row r="205" spans="1:15" ht="15.75">
      <c r="A205" s="6">
        <v>14</v>
      </c>
      <c r="B205" s="15" t="s">
        <v>13</v>
      </c>
      <c r="C205" s="16" t="s">
        <v>40</v>
      </c>
      <c r="D205" s="17" t="s">
        <v>41</v>
      </c>
      <c r="E205" s="18" t="s">
        <v>149</v>
      </c>
      <c r="F205" s="67">
        <v>8</v>
      </c>
      <c r="G205" s="68">
        <v>7</v>
      </c>
      <c r="H205" s="68">
        <v>8</v>
      </c>
      <c r="I205" s="68"/>
      <c r="J205" s="68"/>
      <c r="K205" s="68">
        <v>8</v>
      </c>
      <c r="L205" s="61"/>
      <c r="M205" s="59">
        <f t="shared" ref="M205:M206" si="8">(SUM(F205:H205)*2+K205*3)/9</f>
        <v>7.7777777777777777</v>
      </c>
      <c r="N205" s="61"/>
      <c r="O205" s="86">
        <f t="shared" si="7"/>
        <v>7.7777777777777777</v>
      </c>
    </row>
    <row r="206" spans="1:15" ht="15.75">
      <c r="A206" s="6">
        <v>15</v>
      </c>
      <c r="B206" s="15" t="s">
        <v>42</v>
      </c>
      <c r="C206" s="16" t="s">
        <v>40</v>
      </c>
      <c r="D206" s="17" t="s">
        <v>43</v>
      </c>
      <c r="E206" s="18" t="s">
        <v>22</v>
      </c>
      <c r="F206" s="67">
        <v>7</v>
      </c>
      <c r="G206" s="68">
        <v>6</v>
      </c>
      <c r="H206" s="68">
        <v>6</v>
      </c>
      <c r="I206" s="68"/>
      <c r="J206" s="68"/>
      <c r="K206" s="68">
        <v>6</v>
      </c>
      <c r="L206" s="61"/>
      <c r="M206" s="59">
        <f t="shared" si="8"/>
        <v>6.2222222222222223</v>
      </c>
      <c r="N206" s="61"/>
      <c r="O206" s="86">
        <f t="shared" si="7"/>
        <v>6.2222222222222223</v>
      </c>
    </row>
    <row r="207" spans="1:15" ht="15.75">
      <c r="A207" s="6">
        <v>16</v>
      </c>
      <c r="B207" s="7" t="s">
        <v>45</v>
      </c>
      <c r="C207" s="8" t="s">
        <v>46</v>
      </c>
      <c r="D207" s="9" t="s">
        <v>47</v>
      </c>
      <c r="E207" s="10" t="s">
        <v>48</v>
      </c>
      <c r="F207" s="100"/>
      <c r="G207" s="93"/>
      <c r="H207" s="93"/>
      <c r="I207" s="93"/>
      <c r="J207" s="93"/>
      <c r="K207" s="93"/>
      <c r="L207" s="94"/>
      <c r="M207" s="106" t="s">
        <v>224</v>
      </c>
      <c r="N207" s="94"/>
      <c r="O207" s="86" t="s">
        <v>173</v>
      </c>
    </row>
    <row r="208" spans="1:15" ht="15.75">
      <c r="A208" s="6">
        <v>17</v>
      </c>
      <c r="B208" s="15" t="s">
        <v>36</v>
      </c>
      <c r="C208" s="16" t="s">
        <v>46</v>
      </c>
      <c r="D208" s="17" t="s">
        <v>49</v>
      </c>
      <c r="E208" s="18" t="s">
        <v>44</v>
      </c>
      <c r="F208" s="67">
        <v>6</v>
      </c>
      <c r="G208" s="68">
        <v>7</v>
      </c>
      <c r="H208" s="68">
        <v>7</v>
      </c>
      <c r="I208" s="68"/>
      <c r="J208" s="68"/>
      <c r="K208" s="68">
        <v>8</v>
      </c>
      <c r="L208" s="61"/>
      <c r="M208" s="59">
        <f t="shared" ref="M208:M209" si="9">(SUM(F208:H208)*2+K208*3)/9</f>
        <v>7.1111111111111107</v>
      </c>
      <c r="N208" s="61"/>
      <c r="O208" s="86">
        <f t="shared" si="7"/>
        <v>7.1111111111111107</v>
      </c>
    </row>
    <row r="209" spans="1:15" ht="30">
      <c r="A209" s="6">
        <v>18</v>
      </c>
      <c r="B209" s="15" t="s">
        <v>50</v>
      </c>
      <c r="C209" s="16" t="s">
        <v>46</v>
      </c>
      <c r="D209" s="19">
        <v>36739</v>
      </c>
      <c r="E209" s="18" t="s">
        <v>51</v>
      </c>
      <c r="F209" s="72">
        <v>8</v>
      </c>
      <c r="G209" s="68">
        <v>7</v>
      </c>
      <c r="H209" s="68">
        <v>7</v>
      </c>
      <c r="I209" s="68"/>
      <c r="J209" s="68"/>
      <c r="K209" s="68">
        <v>9</v>
      </c>
      <c r="L209" s="61"/>
      <c r="M209" s="59">
        <f t="shared" si="9"/>
        <v>7.8888888888888893</v>
      </c>
      <c r="N209" s="61"/>
      <c r="O209" s="86">
        <f t="shared" si="7"/>
        <v>7.8888888888888893</v>
      </c>
    </row>
    <row r="210" spans="1:15" ht="15.75">
      <c r="A210" s="6">
        <v>19</v>
      </c>
      <c r="B210" s="15" t="s">
        <v>53</v>
      </c>
      <c r="C210" s="16" t="s">
        <v>54</v>
      </c>
      <c r="D210" s="17" t="s">
        <v>55</v>
      </c>
      <c r="E210" s="18" t="s">
        <v>56</v>
      </c>
      <c r="F210" s="67"/>
      <c r="G210" s="68"/>
      <c r="H210" s="68"/>
      <c r="I210" s="68"/>
      <c r="J210" s="68"/>
      <c r="K210" s="68"/>
      <c r="L210" s="61"/>
      <c r="M210" s="59" t="s">
        <v>224</v>
      </c>
      <c r="N210" s="61"/>
      <c r="O210" s="86" t="s">
        <v>173</v>
      </c>
    </row>
    <row r="211" spans="1:15" ht="15.75">
      <c r="A211" s="6">
        <v>20</v>
      </c>
      <c r="B211" s="96" t="s">
        <v>57</v>
      </c>
      <c r="C211" s="97" t="s">
        <v>58</v>
      </c>
      <c r="D211" s="98" t="s">
        <v>59</v>
      </c>
      <c r="E211" s="99" t="s">
        <v>60</v>
      </c>
      <c r="F211" s="100"/>
      <c r="G211" s="93"/>
      <c r="H211" s="93"/>
      <c r="I211" s="93"/>
      <c r="J211" s="93"/>
      <c r="K211" s="93"/>
      <c r="L211" s="94"/>
      <c r="M211" s="106" t="s">
        <v>224</v>
      </c>
      <c r="N211" s="94"/>
      <c r="O211" s="86" t="s">
        <v>173</v>
      </c>
    </row>
    <row r="212" spans="1:15" ht="15.75">
      <c r="A212" s="6">
        <v>21</v>
      </c>
      <c r="B212" s="15" t="s">
        <v>17</v>
      </c>
      <c r="C212" s="16" t="s">
        <v>61</v>
      </c>
      <c r="D212" s="17" t="s">
        <v>62</v>
      </c>
      <c r="E212" s="18" t="s">
        <v>63</v>
      </c>
      <c r="F212" s="67">
        <v>7</v>
      </c>
      <c r="G212" s="68">
        <v>7</v>
      </c>
      <c r="H212" s="68">
        <v>7</v>
      </c>
      <c r="I212" s="68"/>
      <c r="J212" s="68"/>
      <c r="K212" s="68">
        <v>6</v>
      </c>
      <c r="L212" s="61"/>
      <c r="M212" s="59">
        <f t="shared" ref="M212" si="10">(SUM(F212:H212)*2+K212*3)/9</f>
        <v>6.666666666666667</v>
      </c>
      <c r="N212" s="61"/>
      <c r="O212" s="86">
        <f t="shared" si="7"/>
        <v>6.666666666666667</v>
      </c>
    </row>
    <row r="213" spans="1:15" ht="30">
      <c r="A213" s="6">
        <v>22</v>
      </c>
      <c r="B213" s="33" t="s">
        <v>64</v>
      </c>
      <c r="C213" s="34" t="s">
        <v>65</v>
      </c>
      <c r="D213" s="35">
        <v>36923</v>
      </c>
      <c r="E213" s="36" t="s">
        <v>66</v>
      </c>
      <c r="F213" s="67"/>
      <c r="G213" s="68"/>
      <c r="H213" s="68"/>
      <c r="I213" s="68"/>
      <c r="J213" s="68"/>
      <c r="K213" s="68"/>
      <c r="L213" s="61"/>
      <c r="M213" s="59" t="s">
        <v>224</v>
      </c>
      <c r="N213" s="61"/>
      <c r="O213" s="86" t="s">
        <v>173</v>
      </c>
    </row>
    <row r="214" spans="1:15" ht="30">
      <c r="A214" s="6">
        <v>23</v>
      </c>
      <c r="B214" s="15" t="s">
        <v>21</v>
      </c>
      <c r="C214" s="16" t="s">
        <v>67</v>
      </c>
      <c r="D214" s="17" t="s">
        <v>68</v>
      </c>
      <c r="E214" s="18" t="s">
        <v>69</v>
      </c>
      <c r="F214" s="67">
        <v>8</v>
      </c>
      <c r="G214" s="68">
        <v>8</v>
      </c>
      <c r="H214" s="68">
        <v>7</v>
      </c>
      <c r="I214" s="68"/>
      <c r="J214" s="68"/>
      <c r="K214" s="68">
        <v>10</v>
      </c>
      <c r="L214" s="61"/>
      <c r="M214" s="59">
        <f t="shared" ref="M214:M224" si="11">(SUM(F214:H214)*2+K214*3)/9</f>
        <v>8.4444444444444446</v>
      </c>
      <c r="N214" s="61"/>
      <c r="O214" s="86">
        <f t="shared" si="7"/>
        <v>8.4444444444444446</v>
      </c>
    </row>
    <row r="215" spans="1:15" ht="15.75">
      <c r="A215" s="6">
        <v>24</v>
      </c>
      <c r="B215" s="15" t="s">
        <v>150</v>
      </c>
      <c r="C215" s="16" t="s">
        <v>67</v>
      </c>
      <c r="D215" s="17" t="s">
        <v>151</v>
      </c>
      <c r="E215" s="18" t="s">
        <v>39</v>
      </c>
      <c r="F215" s="67">
        <v>8</v>
      </c>
      <c r="G215" s="68">
        <v>8</v>
      </c>
      <c r="H215" s="68">
        <v>7</v>
      </c>
      <c r="I215" s="68"/>
      <c r="J215" s="68"/>
      <c r="K215" s="68">
        <v>7</v>
      </c>
      <c r="L215" s="61"/>
      <c r="M215" s="59">
        <f t="shared" si="11"/>
        <v>7.4444444444444446</v>
      </c>
      <c r="N215" s="61"/>
      <c r="O215" s="86">
        <f t="shared" si="7"/>
        <v>7.4444444444444446</v>
      </c>
    </row>
    <row r="216" spans="1:15" ht="15.75">
      <c r="A216" s="6">
        <v>25</v>
      </c>
      <c r="B216" s="37" t="s">
        <v>70</v>
      </c>
      <c r="C216" s="38" t="s">
        <v>71</v>
      </c>
      <c r="D216" s="39">
        <v>37014</v>
      </c>
      <c r="E216" s="40" t="s">
        <v>72</v>
      </c>
      <c r="F216" s="67">
        <v>8</v>
      </c>
      <c r="G216" s="68">
        <v>8</v>
      </c>
      <c r="H216" s="68">
        <v>8</v>
      </c>
      <c r="I216" s="68"/>
      <c r="J216" s="68"/>
      <c r="K216" s="68">
        <v>9</v>
      </c>
      <c r="L216" s="61"/>
      <c r="M216" s="59">
        <f t="shared" si="11"/>
        <v>8.3333333333333339</v>
      </c>
      <c r="N216" s="61"/>
      <c r="O216" s="86">
        <f t="shared" si="7"/>
        <v>8.3333333333333339</v>
      </c>
    </row>
    <row r="217" spans="1:15" ht="15.75">
      <c r="A217" s="6">
        <v>26</v>
      </c>
      <c r="B217" s="15" t="s">
        <v>17</v>
      </c>
      <c r="C217" s="16" t="s">
        <v>73</v>
      </c>
      <c r="D217" s="17" t="s">
        <v>74</v>
      </c>
      <c r="E217" s="18" t="s">
        <v>56</v>
      </c>
      <c r="F217" s="73">
        <v>8</v>
      </c>
      <c r="G217" s="68">
        <v>8</v>
      </c>
      <c r="H217" s="68">
        <v>7</v>
      </c>
      <c r="I217" s="68"/>
      <c r="J217" s="68"/>
      <c r="K217" s="68">
        <v>8</v>
      </c>
      <c r="L217" s="61"/>
      <c r="M217" s="59">
        <f t="shared" si="11"/>
        <v>7.7777777777777777</v>
      </c>
      <c r="N217" s="61"/>
      <c r="O217" s="86">
        <f t="shared" si="7"/>
        <v>7.7777777777777777</v>
      </c>
    </row>
    <row r="218" spans="1:15" ht="15.75">
      <c r="A218" s="6">
        <v>27</v>
      </c>
      <c r="B218" s="15" t="s">
        <v>17</v>
      </c>
      <c r="C218" s="16" t="s">
        <v>73</v>
      </c>
      <c r="D218" s="17" t="s">
        <v>75</v>
      </c>
      <c r="E218" s="18" t="s">
        <v>52</v>
      </c>
      <c r="F218" s="71">
        <v>8</v>
      </c>
      <c r="G218" s="68">
        <v>8</v>
      </c>
      <c r="H218" s="68">
        <v>7</v>
      </c>
      <c r="I218" s="68"/>
      <c r="J218" s="68"/>
      <c r="K218" s="68">
        <v>7</v>
      </c>
      <c r="L218" s="61"/>
      <c r="M218" s="59">
        <f t="shared" si="11"/>
        <v>7.4444444444444446</v>
      </c>
      <c r="N218" s="61"/>
      <c r="O218" s="86">
        <f t="shared" si="7"/>
        <v>7.4444444444444446</v>
      </c>
    </row>
    <row r="219" spans="1:15" ht="15.75">
      <c r="A219" s="6">
        <v>28</v>
      </c>
      <c r="B219" s="15" t="s">
        <v>76</v>
      </c>
      <c r="C219" s="16" t="s">
        <v>77</v>
      </c>
      <c r="D219" s="17" t="s">
        <v>78</v>
      </c>
      <c r="E219" s="18" t="s">
        <v>63</v>
      </c>
      <c r="F219" s="67">
        <v>7</v>
      </c>
      <c r="G219" s="68">
        <v>7</v>
      </c>
      <c r="H219" s="68">
        <v>6</v>
      </c>
      <c r="I219" s="68"/>
      <c r="J219" s="68"/>
      <c r="K219" s="68">
        <v>7</v>
      </c>
      <c r="L219" s="61"/>
      <c r="M219" s="59">
        <f t="shared" si="11"/>
        <v>6.7777777777777777</v>
      </c>
      <c r="N219" s="61"/>
      <c r="O219" s="86">
        <f t="shared" si="7"/>
        <v>6.7777777777777777</v>
      </c>
    </row>
    <row r="220" spans="1:15" ht="15.75">
      <c r="A220" s="6">
        <v>29</v>
      </c>
      <c r="B220" s="15" t="s">
        <v>119</v>
      </c>
      <c r="C220" s="16" t="s">
        <v>120</v>
      </c>
      <c r="D220" s="17" t="s">
        <v>121</v>
      </c>
      <c r="E220" s="18" t="s">
        <v>122</v>
      </c>
      <c r="F220" s="67"/>
      <c r="G220" s="68"/>
      <c r="H220" s="68"/>
      <c r="I220" s="68"/>
      <c r="J220" s="68"/>
      <c r="K220" s="68"/>
      <c r="L220" s="61"/>
      <c r="M220" s="59" t="s">
        <v>224</v>
      </c>
      <c r="N220" s="61"/>
      <c r="O220" s="86" t="s">
        <v>173</v>
      </c>
    </row>
    <row r="221" spans="1:15" ht="15.75">
      <c r="A221" s="6">
        <v>30</v>
      </c>
      <c r="B221" s="41" t="s">
        <v>79</v>
      </c>
      <c r="C221" s="42" t="s">
        <v>80</v>
      </c>
      <c r="D221" s="43" t="s">
        <v>81</v>
      </c>
      <c r="E221" s="44" t="s">
        <v>82</v>
      </c>
      <c r="F221" s="67">
        <v>5</v>
      </c>
      <c r="G221" s="68">
        <v>6</v>
      </c>
      <c r="H221" s="68">
        <v>6</v>
      </c>
      <c r="I221" s="68"/>
      <c r="J221" s="68"/>
      <c r="K221" s="68">
        <v>10</v>
      </c>
      <c r="L221" s="61"/>
      <c r="M221" s="59">
        <f t="shared" si="11"/>
        <v>7.1111111111111107</v>
      </c>
      <c r="N221" s="61"/>
      <c r="O221" s="86">
        <f t="shared" si="7"/>
        <v>7.1111111111111107</v>
      </c>
    </row>
    <row r="222" spans="1:15" ht="15.75">
      <c r="A222" s="6">
        <v>31</v>
      </c>
      <c r="B222" s="20" t="s">
        <v>83</v>
      </c>
      <c r="C222" s="21" t="s">
        <v>80</v>
      </c>
      <c r="D222" s="22" t="s">
        <v>84</v>
      </c>
      <c r="E222" s="23" t="s">
        <v>85</v>
      </c>
      <c r="F222" s="67">
        <v>7</v>
      </c>
      <c r="G222" s="68">
        <v>7</v>
      </c>
      <c r="H222" s="68">
        <v>7</v>
      </c>
      <c r="I222" s="68"/>
      <c r="J222" s="68"/>
      <c r="K222" s="68">
        <v>9</v>
      </c>
      <c r="L222" s="61"/>
      <c r="M222" s="59">
        <f t="shared" si="11"/>
        <v>7.666666666666667</v>
      </c>
      <c r="N222" s="61"/>
      <c r="O222" s="86">
        <f t="shared" si="7"/>
        <v>7.666666666666667</v>
      </c>
    </row>
    <row r="223" spans="1:15" ht="15.75">
      <c r="A223" s="6">
        <v>32</v>
      </c>
      <c r="B223" s="41" t="s">
        <v>4</v>
      </c>
      <c r="C223" s="42" t="s">
        <v>86</v>
      </c>
      <c r="D223" s="45">
        <v>37231</v>
      </c>
      <c r="E223" s="44" t="s">
        <v>87</v>
      </c>
      <c r="F223" s="69">
        <v>8</v>
      </c>
      <c r="G223" s="68">
        <v>8</v>
      </c>
      <c r="H223" s="68">
        <v>7</v>
      </c>
      <c r="I223" s="68"/>
      <c r="J223" s="68"/>
      <c r="K223" s="68">
        <v>7</v>
      </c>
      <c r="L223" s="61"/>
      <c r="M223" s="59">
        <f t="shared" si="11"/>
        <v>7.4444444444444446</v>
      </c>
      <c r="N223" s="61"/>
      <c r="O223" s="86">
        <f t="shared" si="7"/>
        <v>7.4444444444444446</v>
      </c>
    </row>
    <row r="224" spans="1:15" ht="15.75">
      <c r="A224" s="6">
        <v>33</v>
      </c>
      <c r="B224" s="15" t="s">
        <v>36</v>
      </c>
      <c r="C224" s="16" t="s">
        <v>88</v>
      </c>
      <c r="D224" s="17" t="s">
        <v>89</v>
      </c>
      <c r="E224" s="18" t="s">
        <v>22</v>
      </c>
      <c r="F224" s="67">
        <v>7</v>
      </c>
      <c r="G224" s="68">
        <v>7</v>
      </c>
      <c r="H224" s="68">
        <v>6</v>
      </c>
      <c r="I224" s="68"/>
      <c r="J224" s="68"/>
      <c r="K224" s="68">
        <v>7</v>
      </c>
      <c r="L224" s="61"/>
      <c r="M224" s="59">
        <f t="shared" si="11"/>
        <v>6.7777777777777777</v>
      </c>
      <c r="N224" s="61"/>
      <c r="O224" s="86">
        <f t="shared" si="7"/>
        <v>6.7777777777777777</v>
      </c>
    </row>
    <row r="225" spans="1:15" ht="15.75">
      <c r="A225" s="6">
        <v>34</v>
      </c>
      <c r="B225" s="15" t="s">
        <v>94</v>
      </c>
      <c r="C225" s="16" t="s">
        <v>152</v>
      </c>
      <c r="D225" s="17" t="s">
        <v>95</v>
      </c>
      <c r="E225" s="18" t="s">
        <v>44</v>
      </c>
      <c r="F225" s="74"/>
      <c r="G225" s="68"/>
      <c r="H225" s="68"/>
      <c r="I225" s="68"/>
      <c r="J225" s="68"/>
      <c r="K225" s="68"/>
      <c r="L225" s="61"/>
      <c r="M225" s="59" t="s">
        <v>224</v>
      </c>
      <c r="N225" s="61"/>
      <c r="O225" s="86">
        <f t="shared" si="7"/>
        <v>0</v>
      </c>
    </row>
    <row r="226" spans="1:15" ht="30">
      <c r="A226" s="6">
        <v>35</v>
      </c>
      <c r="B226" s="101" t="s">
        <v>91</v>
      </c>
      <c r="C226" s="102" t="s">
        <v>90</v>
      </c>
      <c r="D226" s="103" t="s">
        <v>92</v>
      </c>
      <c r="E226" s="104" t="s">
        <v>93</v>
      </c>
      <c r="F226" s="92"/>
      <c r="G226" s="93"/>
      <c r="H226" s="93"/>
      <c r="I226" s="93"/>
      <c r="J226" s="93"/>
      <c r="K226" s="93"/>
      <c r="L226" s="94"/>
      <c r="M226" s="106" t="s">
        <v>224</v>
      </c>
      <c r="N226" s="94"/>
      <c r="O226" s="86" t="s">
        <v>173</v>
      </c>
    </row>
    <row r="227" spans="1:15" ht="15.75">
      <c r="A227" s="6">
        <v>36</v>
      </c>
      <c r="B227" s="46" t="s">
        <v>96</v>
      </c>
      <c r="C227" s="47" t="s">
        <v>97</v>
      </c>
      <c r="D227" s="48" t="s">
        <v>98</v>
      </c>
      <c r="E227" s="49" t="s">
        <v>99</v>
      </c>
      <c r="F227" s="75">
        <v>5</v>
      </c>
      <c r="G227" s="68">
        <v>6</v>
      </c>
      <c r="H227" s="68">
        <v>7</v>
      </c>
      <c r="I227" s="68"/>
      <c r="J227" s="68"/>
      <c r="K227" s="68">
        <v>9</v>
      </c>
      <c r="L227" s="61"/>
      <c r="M227" s="59">
        <f t="shared" ref="M227:M240" si="12">(SUM(F227:H227)*2+K227*3)/9</f>
        <v>7</v>
      </c>
      <c r="N227" s="61"/>
      <c r="O227" s="86">
        <f t="shared" si="7"/>
        <v>7</v>
      </c>
    </row>
    <row r="228" spans="1:15" ht="15.75">
      <c r="A228" s="6">
        <v>37</v>
      </c>
      <c r="B228" s="15" t="s">
        <v>13</v>
      </c>
      <c r="C228" s="16" t="s">
        <v>97</v>
      </c>
      <c r="D228" s="17" t="s">
        <v>153</v>
      </c>
      <c r="E228" s="18" t="s">
        <v>48</v>
      </c>
      <c r="F228" s="67">
        <v>7</v>
      </c>
      <c r="G228" s="68">
        <v>7</v>
      </c>
      <c r="H228" s="68">
        <v>7</v>
      </c>
      <c r="I228" s="68"/>
      <c r="J228" s="68"/>
      <c r="K228" s="68">
        <v>7</v>
      </c>
      <c r="L228" s="61"/>
      <c r="M228" s="59">
        <f t="shared" si="12"/>
        <v>7</v>
      </c>
      <c r="N228" s="61"/>
      <c r="O228" s="86">
        <f t="shared" si="7"/>
        <v>7</v>
      </c>
    </row>
    <row r="229" spans="1:15" ht="15.75">
      <c r="A229" s="6">
        <v>38</v>
      </c>
      <c r="B229" s="20" t="s">
        <v>100</v>
      </c>
      <c r="C229" s="21" t="s">
        <v>101</v>
      </c>
      <c r="D229" s="50">
        <v>37014</v>
      </c>
      <c r="E229" s="23" t="s">
        <v>102</v>
      </c>
      <c r="F229" s="67">
        <v>5</v>
      </c>
      <c r="G229" s="68">
        <v>6</v>
      </c>
      <c r="H229" s="68">
        <v>7</v>
      </c>
      <c r="I229" s="68"/>
      <c r="J229" s="68"/>
      <c r="K229" s="68">
        <v>8</v>
      </c>
      <c r="L229" s="61"/>
      <c r="M229" s="59">
        <f t="shared" si="12"/>
        <v>6.666666666666667</v>
      </c>
      <c r="N229" s="61"/>
      <c r="O229" s="86">
        <f t="shared" si="7"/>
        <v>6.666666666666667</v>
      </c>
    </row>
    <row r="230" spans="1:15" ht="15.75">
      <c r="A230" s="6">
        <v>39</v>
      </c>
      <c r="B230" s="96" t="s">
        <v>21</v>
      </c>
      <c r="C230" s="97" t="s">
        <v>103</v>
      </c>
      <c r="D230" s="98" t="s">
        <v>104</v>
      </c>
      <c r="E230" s="99" t="s">
        <v>44</v>
      </c>
      <c r="F230" s="105"/>
      <c r="G230" s="93"/>
      <c r="H230" s="93"/>
      <c r="I230" s="93"/>
      <c r="J230" s="93"/>
      <c r="K230" s="93"/>
      <c r="L230" s="94"/>
      <c r="M230" s="106" t="s">
        <v>224</v>
      </c>
      <c r="N230" s="94"/>
      <c r="O230" s="86" t="s">
        <v>173</v>
      </c>
    </row>
    <row r="231" spans="1:15" ht="15.75">
      <c r="A231" s="6">
        <v>40</v>
      </c>
      <c r="B231" s="15" t="s">
        <v>13</v>
      </c>
      <c r="C231" s="16" t="s">
        <v>105</v>
      </c>
      <c r="D231" s="17" t="s">
        <v>106</v>
      </c>
      <c r="E231" s="18" t="s">
        <v>22</v>
      </c>
      <c r="F231" s="67">
        <v>7</v>
      </c>
      <c r="G231" s="68">
        <v>7</v>
      </c>
      <c r="H231" s="68">
        <v>6</v>
      </c>
      <c r="I231" s="68"/>
      <c r="J231" s="68"/>
      <c r="K231" s="68">
        <v>8</v>
      </c>
      <c r="L231" s="61"/>
      <c r="M231" s="59">
        <f t="shared" si="12"/>
        <v>7.1111111111111107</v>
      </c>
      <c r="N231" s="61"/>
      <c r="O231" s="86">
        <f t="shared" si="7"/>
        <v>7.1111111111111107</v>
      </c>
    </row>
    <row r="232" spans="1:15" ht="15.75">
      <c r="A232" s="6">
        <v>41</v>
      </c>
      <c r="B232" s="28" t="s">
        <v>107</v>
      </c>
      <c r="C232" s="29" t="s">
        <v>108</v>
      </c>
      <c r="D232" s="32">
        <v>37175</v>
      </c>
      <c r="E232" s="31" t="s">
        <v>109</v>
      </c>
      <c r="F232" s="76">
        <v>8</v>
      </c>
      <c r="G232" s="68">
        <v>8</v>
      </c>
      <c r="H232" s="68">
        <v>7</v>
      </c>
      <c r="I232" s="68"/>
      <c r="J232" s="68"/>
      <c r="K232" s="68">
        <v>5</v>
      </c>
      <c r="L232" s="61"/>
      <c r="M232" s="59">
        <f t="shared" si="12"/>
        <v>6.7777777777777777</v>
      </c>
      <c r="N232" s="61"/>
      <c r="O232" s="86">
        <f t="shared" si="7"/>
        <v>6.7777777777777777</v>
      </c>
    </row>
    <row r="233" spans="1:15" ht="15.75">
      <c r="A233" s="6">
        <v>42</v>
      </c>
      <c r="B233" s="15" t="s">
        <v>27</v>
      </c>
      <c r="C233" s="16" t="s">
        <v>123</v>
      </c>
      <c r="D233" s="17" t="s">
        <v>124</v>
      </c>
      <c r="E233" s="18" t="s">
        <v>125</v>
      </c>
      <c r="F233" s="70">
        <v>8</v>
      </c>
      <c r="G233" s="68">
        <v>8</v>
      </c>
      <c r="H233" s="68">
        <v>8</v>
      </c>
      <c r="I233" s="68"/>
      <c r="J233" s="68"/>
      <c r="K233" s="68">
        <v>7</v>
      </c>
      <c r="L233" s="61"/>
      <c r="M233" s="59">
        <f t="shared" si="12"/>
        <v>7.666666666666667</v>
      </c>
      <c r="N233" s="61"/>
      <c r="O233" s="86">
        <f t="shared" si="7"/>
        <v>7.666666666666667</v>
      </c>
    </row>
    <row r="234" spans="1:15" ht="15.75">
      <c r="A234" s="6">
        <v>43</v>
      </c>
      <c r="B234" s="37" t="s">
        <v>110</v>
      </c>
      <c r="C234" s="38" t="s">
        <v>111</v>
      </c>
      <c r="D234" s="51" t="s">
        <v>112</v>
      </c>
      <c r="E234" s="40" t="s">
        <v>28</v>
      </c>
      <c r="F234" s="67">
        <v>8</v>
      </c>
      <c r="G234" s="68">
        <v>8</v>
      </c>
      <c r="H234" s="68">
        <v>7</v>
      </c>
      <c r="I234" s="68"/>
      <c r="J234" s="68"/>
      <c r="K234" s="68">
        <v>8</v>
      </c>
      <c r="L234" s="61"/>
      <c r="M234" s="59">
        <f t="shared" si="12"/>
        <v>7.7777777777777777</v>
      </c>
      <c r="N234" s="61"/>
      <c r="O234" s="86">
        <f t="shared" si="7"/>
        <v>7.7777777777777777</v>
      </c>
    </row>
    <row r="235" spans="1:15" ht="15.75">
      <c r="A235" s="6">
        <v>44</v>
      </c>
      <c r="B235" s="15" t="s">
        <v>113</v>
      </c>
      <c r="C235" s="16" t="s">
        <v>114</v>
      </c>
      <c r="D235" s="17" t="s">
        <v>115</v>
      </c>
      <c r="E235" s="18" t="s">
        <v>56</v>
      </c>
      <c r="F235" s="67">
        <v>5</v>
      </c>
      <c r="G235" s="68">
        <v>6</v>
      </c>
      <c r="H235" s="68"/>
      <c r="I235" s="68"/>
      <c r="J235" s="68"/>
      <c r="K235" s="68"/>
      <c r="L235" s="61"/>
      <c r="M235" s="59" t="s">
        <v>163</v>
      </c>
      <c r="N235" s="61"/>
      <c r="O235" s="86" t="s">
        <v>163</v>
      </c>
    </row>
    <row r="236" spans="1:15" ht="15.75">
      <c r="A236" s="6">
        <v>45</v>
      </c>
      <c r="B236" s="15" t="s">
        <v>117</v>
      </c>
      <c r="C236" s="16" t="s">
        <v>116</v>
      </c>
      <c r="D236" s="17" t="s">
        <v>118</v>
      </c>
      <c r="E236" s="18" t="s">
        <v>44</v>
      </c>
      <c r="F236" s="72">
        <v>7</v>
      </c>
      <c r="G236" s="68">
        <v>7</v>
      </c>
      <c r="H236" s="68">
        <v>7</v>
      </c>
      <c r="I236" s="68"/>
      <c r="J236" s="68"/>
      <c r="K236" s="68">
        <v>7</v>
      </c>
      <c r="L236" s="61"/>
      <c r="M236" s="59">
        <f t="shared" si="12"/>
        <v>7</v>
      </c>
      <c r="N236" s="61"/>
      <c r="O236" s="86">
        <f t="shared" si="7"/>
        <v>7</v>
      </c>
    </row>
    <row r="237" spans="1:15" ht="15.75">
      <c r="A237" s="6">
        <v>46</v>
      </c>
      <c r="B237" s="15" t="s">
        <v>158</v>
      </c>
      <c r="C237" s="16" t="s">
        <v>159</v>
      </c>
      <c r="D237" s="17"/>
      <c r="E237" s="18"/>
      <c r="F237" s="67">
        <v>5</v>
      </c>
      <c r="G237" s="77">
        <v>6</v>
      </c>
      <c r="H237" s="68"/>
      <c r="I237" s="68"/>
      <c r="J237" s="68"/>
      <c r="K237" s="77"/>
      <c r="L237" s="61"/>
      <c r="M237" s="59" t="s">
        <v>163</v>
      </c>
      <c r="N237" s="61"/>
      <c r="O237" s="86" t="s">
        <v>163</v>
      </c>
    </row>
    <row r="238" spans="1:15" ht="15.75">
      <c r="A238" s="6">
        <v>47</v>
      </c>
      <c r="B238" s="64" t="s">
        <v>160</v>
      </c>
      <c r="C238" s="65" t="s">
        <v>161</v>
      </c>
      <c r="D238" s="1"/>
      <c r="E238" s="63"/>
      <c r="F238" s="67">
        <v>7</v>
      </c>
      <c r="G238" s="77">
        <v>7</v>
      </c>
      <c r="H238" s="68">
        <v>7</v>
      </c>
      <c r="I238" s="68"/>
      <c r="J238" s="68"/>
      <c r="K238" s="77">
        <v>8</v>
      </c>
      <c r="L238" s="61"/>
      <c r="M238" s="59">
        <f t="shared" si="12"/>
        <v>7.333333333333333</v>
      </c>
      <c r="N238" s="61"/>
      <c r="O238" s="86">
        <f t="shared" si="7"/>
        <v>7.333333333333333</v>
      </c>
    </row>
    <row r="239" spans="1:15" ht="15.75">
      <c r="A239" s="6">
        <v>48</v>
      </c>
      <c r="B239" s="52" t="s">
        <v>53</v>
      </c>
      <c r="C239" s="53" t="s">
        <v>162</v>
      </c>
      <c r="D239" s="1"/>
      <c r="E239" s="63"/>
      <c r="F239" s="67">
        <v>5</v>
      </c>
      <c r="G239" s="77"/>
      <c r="H239" s="68"/>
      <c r="I239" s="68"/>
      <c r="J239" s="68"/>
      <c r="K239" s="77"/>
      <c r="L239" s="61"/>
      <c r="M239" s="59" t="s">
        <v>163</v>
      </c>
      <c r="N239" s="61"/>
      <c r="O239" s="86" t="s">
        <v>163</v>
      </c>
    </row>
    <row r="240" spans="1:15" ht="15.75">
      <c r="A240" s="60">
        <v>49</v>
      </c>
      <c r="B240" s="60" t="s">
        <v>235</v>
      </c>
      <c r="C240" s="60" t="s">
        <v>236</v>
      </c>
      <c r="F240" s="454">
        <v>7</v>
      </c>
      <c r="G240" s="455">
        <v>6</v>
      </c>
      <c r="H240">
        <v>7</v>
      </c>
      <c r="K240">
        <v>7</v>
      </c>
      <c r="M240" s="59">
        <f t="shared" si="12"/>
        <v>6.7777777777777777</v>
      </c>
      <c r="O240" s="86">
        <f t="shared" si="7"/>
        <v>6.7777777777777777</v>
      </c>
    </row>
    <row r="241" spans="1:3">
      <c r="A241" s="60"/>
      <c r="B241" s="60" t="s">
        <v>179</v>
      </c>
      <c r="C241" s="60" t="s">
        <v>180</v>
      </c>
    </row>
    <row r="242" spans="1:3">
      <c r="A242" s="60"/>
      <c r="B242" s="60" t="s">
        <v>193</v>
      </c>
      <c r="C242" s="60" t="s">
        <v>194</v>
      </c>
    </row>
    <row r="243" spans="1:3">
      <c r="B243" s="60" t="s">
        <v>269</v>
      </c>
      <c r="C243" s="60" t="s">
        <v>147</v>
      </c>
    </row>
    <row r="244" spans="1:3">
      <c r="B244" s="60" t="s">
        <v>21</v>
      </c>
      <c r="C244" s="60" t="s">
        <v>194</v>
      </c>
    </row>
  </sheetData>
  <mergeCells count="52">
    <mergeCell ref="K130:K131"/>
    <mergeCell ref="L130:L131"/>
    <mergeCell ref="M130:N130"/>
    <mergeCell ref="A125:O125"/>
    <mergeCell ref="A126:O126"/>
    <mergeCell ref="A127:O127"/>
    <mergeCell ref="A128:O128"/>
    <mergeCell ref="A129:O129"/>
    <mergeCell ref="A130:A131"/>
    <mergeCell ref="B130:C131"/>
    <mergeCell ref="D130:D131"/>
    <mergeCell ref="E130:E131"/>
    <mergeCell ref="F130:J131"/>
    <mergeCell ref="A66:O66"/>
    <mergeCell ref="A67:O67"/>
    <mergeCell ref="A68:A69"/>
    <mergeCell ref="B68:C69"/>
    <mergeCell ref="D68:D69"/>
    <mergeCell ref="E68:E69"/>
    <mergeCell ref="F68:J69"/>
    <mergeCell ref="K68:K69"/>
    <mergeCell ref="L68:L69"/>
    <mergeCell ref="M68:N68"/>
    <mergeCell ref="A65:O65"/>
    <mergeCell ref="A1:O1"/>
    <mergeCell ref="A2:O2"/>
    <mergeCell ref="A3:O3"/>
    <mergeCell ref="A4:O4"/>
    <mergeCell ref="A5:O5"/>
    <mergeCell ref="A6:A7"/>
    <mergeCell ref="B6:C7"/>
    <mergeCell ref="D6:D7"/>
    <mergeCell ref="E6:E7"/>
    <mergeCell ref="F6:J7"/>
    <mergeCell ref="K6:K7"/>
    <mergeCell ref="L6:L7"/>
    <mergeCell ref="M6:N6"/>
    <mergeCell ref="A63:O63"/>
    <mergeCell ref="A64:O64"/>
    <mergeCell ref="A185:O185"/>
    <mergeCell ref="A186:O186"/>
    <mergeCell ref="A187:O187"/>
    <mergeCell ref="A188:O188"/>
    <mergeCell ref="A189:O189"/>
    <mergeCell ref="K190:K191"/>
    <mergeCell ref="L190:L191"/>
    <mergeCell ref="M190:N190"/>
    <mergeCell ref="A190:A191"/>
    <mergeCell ref="B190:C191"/>
    <mergeCell ref="D190:D191"/>
    <mergeCell ref="E190:E191"/>
    <mergeCell ref="F190:J19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56"/>
  <sheetViews>
    <sheetView workbookViewId="0">
      <selection activeCell="B54" sqref="B54:C56"/>
    </sheetView>
  </sheetViews>
  <sheetFormatPr defaultRowHeight="15"/>
  <cols>
    <col min="1" max="1" width="4.140625" customWidth="1"/>
    <col min="2" max="2" width="14.140625" customWidth="1"/>
    <col min="4" max="4" width="14.28515625" customWidth="1"/>
    <col min="5" max="5" width="46.28515625" customWidth="1"/>
    <col min="6" max="9" width="6.5703125" customWidth="1"/>
  </cols>
  <sheetData>
    <row r="1" spans="1:11">
      <c r="E1" t="s">
        <v>230</v>
      </c>
    </row>
    <row r="2" spans="1:11" ht="102.75">
      <c r="A2" s="679" t="s">
        <v>128</v>
      </c>
      <c r="B2" s="679" t="s">
        <v>129</v>
      </c>
      <c r="C2" s="679"/>
      <c r="D2" s="680" t="s">
        <v>130</v>
      </c>
      <c r="E2" s="680" t="s">
        <v>131</v>
      </c>
      <c r="F2" s="225" t="str">
        <f>tphk2!O6</f>
        <v>Đo lường điện</v>
      </c>
      <c r="G2" s="225" t="str">
        <f>tphk2!O68</f>
        <v>Điện tử cơ bản</v>
      </c>
      <c r="H2" s="225" t="str">
        <f>tphk2!O130</f>
        <v>Khí cụ điện</v>
      </c>
      <c r="I2" s="225" t="str">
        <f>tphk2!O190</f>
        <v>Giáo dục quốc phòng</v>
      </c>
      <c r="J2" s="192" t="s">
        <v>226</v>
      </c>
      <c r="K2" s="192" t="s">
        <v>227</v>
      </c>
    </row>
    <row r="3" spans="1:11">
      <c r="A3" s="679"/>
      <c r="B3" s="679"/>
      <c r="C3" s="679"/>
      <c r="D3" s="680"/>
      <c r="E3" s="680"/>
      <c r="F3" s="192">
        <f>tphk2!O7</f>
        <v>4</v>
      </c>
      <c r="G3" s="192">
        <f>tphk2!O69</f>
        <v>5</v>
      </c>
      <c r="H3" s="192">
        <f>tphk2!O131</f>
        <v>2</v>
      </c>
      <c r="I3" s="192">
        <f>tphk2!O191</f>
        <v>3</v>
      </c>
      <c r="J3" s="192">
        <f>SUM(F3:I3)</f>
        <v>14</v>
      </c>
      <c r="K3" s="192"/>
    </row>
    <row r="4" spans="1:11" ht="16.5" customHeight="1">
      <c r="A4" s="6">
        <v>1</v>
      </c>
      <c r="B4" s="193" t="s">
        <v>0</v>
      </c>
      <c r="C4" s="193" t="s">
        <v>1</v>
      </c>
      <c r="D4" s="194" t="s">
        <v>2</v>
      </c>
      <c r="E4" s="193" t="s">
        <v>3</v>
      </c>
      <c r="F4" s="195">
        <f>tphk2!O8</f>
        <v>6.7777777777777777</v>
      </c>
      <c r="G4" s="195">
        <f>tphk2!O70</f>
        <v>7.2727272727272725</v>
      </c>
      <c r="H4" s="195">
        <f>tphk2!O132</f>
        <v>8</v>
      </c>
      <c r="I4" s="195">
        <f>tphk2!O192</f>
        <v>6.7777777777777777</v>
      </c>
      <c r="J4" s="195">
        <f>(F4*4+G4*5+H4*2+I4*3)/14</f>
        <v>7.129148629148629</v>
      </c>
      <c r="K4" s="192" t="str">
        <f>(IF(J4&gt;=8,"Giỏi",IF(J4&gt;=7,"Khá",IF(J4&gt;=6,"TB","Yếu"))))</f>
        <v>Khá</v>
      </c>
    </row>
    <row r="5" spans="1:11" ht="16.5" customHeight="1">
      <c r="A5" s="6">
        <v>2</v>
      </c>
      <c r="B5" s="196" t="s">
        <v>4</v>
      </c>
      <c r="C5" s="196" t="s">
        <v>5</v>
      </c>
      <c r="D5" s="197" t="s">
        <v>137</v>
      </c>
      <c r="E5" s="196" t="s">
        <v>138</v>
      </c>
      <c r="F5" s="195">
        <f>tphk2!O9</f>
        <v>7.333333333333333</v>
      </c>
      <c r="G5" s="195">
        <f>tphk2!O71</f>
        <v>7.0909090909090908</v>
      </c>
      <c r="H5" s="195">
        <f>tphk2!O133</f>
        <v>7.7142857142857144</v>
      </c>
      <c r="I5" s="195">
        <f>tphk2!O193</f>
        <v>7.4444444444444446</v>
      </c>
      <c r="J5" s="195">
        <f t="shared" ref="J5:J56" si="0">(F5*4+G5*5+H5*2+I5*3)/14</f>
        <v>7.3249845392702531</v>
      </c>
      <c r="K5" s="192" t="str">
        <f t="shared" ref="K5:K56" si="1">(IF(J5&gt;=8,"Giỏi",IF(J5&gt;=7,"Khá",IF(J5&gt;=6,"TB","Yếu"))))</f>
        <v>Khá</v>
      </c>
    </row>
    <row r="6" spans="1:11" ht="16.5" customHeight="1">
      <c r="A6" s="6">
        <v>3</v>
      </c>
      <c r="B6" s="196" t="s">
        <v>6</v>
      </c>
      <c r="C6" s="196" t="s">
        <v>7</v>
      </c>
      <c r="D6" s="197" t="s">
        <v>8</v>
      </c>
      <c r="E6" s="196" t="s">
        <v>9</v>
      </c>
      <c r="F6" s="195">
        <f>tphk2!O10</f>
        <v>7.333333333333333</v>
      </c>
      <c r="G6" s="195">
        <f>tphk2!O72</f>
        <v>6.8181818181818183</v>
      </c>
      <c r="H6" s="195">
        <f>tphk2!O134</f>
        <v>7.7142857142857144</v>
      </c>
      <c r="I6" s="195">
        <f>tphk2!O194</f>
        <v>6.666666666666667</v>
      </c>
      <c r="J6" s="195">
        <f t="shared" si="0"/>
        <v>7.0609152752009896</v>
      </c>
      <c r="K6" s="192" t="str">
        <f t="shared" si="1"/>
        <v>Khá</v>
      </c>
    </row>
    <row r="7" spans="1:11" ht="16.5" customHeight="1">
      <c r="A7" s="6">
        <v>4</v>
      </c>
      <c r="B7" s="196" t="s">
        <v>10</v>
      </c>
      <c r="C7" s="196" t="s">
        <v>11</v>
      </c>
      <c r="D7" s="198">
        <v>37142</v>
      </c>
      <c r="E7" s="196" t="s">
        <v>12</v>
      </c>
      <c r="F7" s="195">
        <f>tphk2!O11</f>
        <v>7.7777777777777777</v>
      </c>
      <c r="G7" s="195">
        <f>tphk2!O73</f>
        <v>7.4545454545454541</v>
      </c>
      <c r="H7" s="195">
        <f>tphk2!O135</f>
        <v>8</v>
      </c>
      <c r="I7" s="195">
        <f>tphk2!O195</f>
        <v>7.666666666666667</v>
      </c>
      <c r="J7" s="195">
        <f t="shared" si="0"/>
        <v>7.6702741702741699</v>
      </c>
      <c r="K7" s="192" t="str">
        <f t="shared" si="1"/>
        <v>Khá</v>
      </c>
    </row>
    <row r="8" spans="1:11" ht="16.5" customHeight="1">
      <c r="A8" s="6">
        <v>5</v>
      </c>
      <c r="B8" s="196" t="s">
        <v>13</v>
      </c>
      <c r="C8" s="196" t="s">
        <v>14</v>
      </c>
      <c r="D8" s="197" t="s">
        <v>15</v>
      </c>
      <c r="E8" s="196" t="s">
        <v>16</v>
      </c>
      <c r="F8" s="195">
        <f>tphk2!O12</f>
        <v>7.7777777777777777</v>
      </c>
      <c r="G8" s="195">
        <f>tphk2!O74</f>
        <v>7.4545454545454541</v>
      </c>
      <c r="H8" s="195">
        <f>tphk2!O136</f>
        <v>7</v>
      </c>
      <c r="I8" s="195">
        <f>tphk2!O196</f>
        <v>6.666666666666667</v>
      </c>
      <c r="J8" s="195">
        <f t="shared" si="0"/>
        <v>7.3131313131313131</v>
      </c>
      <c r="K8" s="192" t="str">
        <f t="shared" si="1"/>
        <v>Khá</v>
      </c>
    </row>
    <row r="9" spans="1:11" ht="16.5" customHeight="1">
      <c r="A9" s="6">
        <v>6</v>
      </c>
      <c r="B9" s="199" t="s">
        <v>17</v>
      </c>
      <c r="C9" s="199" t="s">
        <v>18</v>
      </c>
      <c r="D9" s="200" t="s">
        <v>19</v>
      </c>
      <c r="E9" s="199" t="s">
        <v>20</v>
      </c>
      <c r="F9" s="195" t="str">
        <f>tphk2!O13</f>
        <v>hl</v>
      </c>
      <c r="G9" s="195" t="str">
        <f>tphk2!O75</f>
        <v>hl</v>
      </c>
      <c r="H9" s="195">
        <f>tphk2!O137</f>
        <v>6.4285714285714288</v>
      </c>
      <c r="I9" s="195" t="str">
        <f>tphk2!O197</f>
        <v>bỏ</v>
      </c>
      <c r="J9" s="195" t="e">
        <f t="shared" si="0"/>
        <v>#VALUE!</v>
      </c>
      <c r="K9" s="192" t="e">
        <f t="shared" si="1"/>
        <v>#VALUE!</v>
      </c>
    </row>
    <row r="10" spans="1:11" ht="16.5" customHeight="1">
      <c r="A10" s="6">
        <v>7</v>
      </c>
      <c r="B10" s="196" t="s">
        <v>23</v>
      </c>
      <c r="C10" s="196" t="s">
        <v>24</v>
      </c>
      <c r="D10" s="198">
        <v>36929</v>
      </c>
      <c r="E10" s="196" t="s">
        <v>25</v>
      </c>
      <c r="F10" s="195">
        <f>tphk2!O14</f>
        <v>6</v>
      </c>
      <c r="G10" s="195">
        <f>tphk2!O76</f>
        <v>6.6363636363636367</v>
      </c>
      <c r="H10" s="195">
        <f>tphk2!O138</f>
        <v>6.1428571428571432</v>
      </c>
      <c r="I10" s="195">
        <f>tphk2!O198</f>
        <v>5.7777777777777777</v>
      </c>
      <c r="J10" s="195">
        <f t="shared" si="0"/>
        <v>6.200061842918986</v>
      </c>
      <c r="K10" s="192" t="str">
        <f t="shared" si="1"/>
        <v>TB</v>
      </c>
    </row>
    <row r="11" spans="1:11" ht="16.5" customHeight="1">
      <c r="A11" s="6">
        <v>8</v>
      </c>
      <c r="B11" s="196" t="s">
        <v>139</v>
      </c>
      <c r="C11" s="196" t="s">
        <v>140</v>
      </c>
      <c r="D11" s="197" t="s">
        <v>141</v>
      </c>
      <c r="E11" s="196" t="s">
        <v>142</v>
      </c>
      <c r="F11" s="195">
        <f>tphk2!O15</f>
        <v>7.5555555555555554</v>
      </c>
      <c r="G11" s="195">
        <f>tphk2!O77</f>
        <v>7.7272727272727275</v>
      </c>
      <c r="H11" s="195">
        <f>tphk2!O139</f>
        <v>7.7142857142857144</v>
      </c>
      <c r="I11" s="195">
        <f>tphk2!O199</f>
        <v>7.7777777777777777</v>
      </c>
      <c r="J11" s="195">
        <f t="shared" si="0"/>
        <v>7.687177901463615</v>
      </c>
      <c r="K11" s="192" t="str">
        <f t="shared" si="1"/>
        <v>Khá</v>
      </c>
    </row>
    <row r="12" spans="1:11" ht="16.5" customHeight="1">
      <c r="A12" s="6">
        <v>9</v>
      </c>
      <c r="B12" s="196" t="s">
        <v>143</v>
      </c>
      <c r="C12" s="196" t="s">
        <v>144</v>
      </c>
      <c r="D12" s="197" t="s">
        <v>145</v>
      </c>
      <c r="E12" s="196" t="s">
        <v>26</v>
      </c>
      <c r="F12" s="195">
        <f>tphk2!O16</f>
        <v>8</v>
      </c>
      <c r="G12" s="195">
        <f>tphk2!O78</f>
        <v>7.7272727272727275</v>
      </c>
      <c r="H12" s="195">
        <f>tphk2!O140</f>
        <v>8</v>
      </c>
      <c r="I12" s="195">
        <f>tphk2!O200</f>
        <v>7.4444444444444446</v>
      </c>
      <c r="J12" s="195">
        <f t="shared" si="0"/>
        <v>7.7835497835497831</v>
      </c>
      <c r="K12" s="192" t="str">
        <f t="shared" si="1"/>
        <v>Khá</v>
      </c>
    </row>
    <row r="13" spans="1:11" ht="16.5" customHeight="1">
      <c r="A13" s="6">
        <v>10</v>
      </c>
      <c r="B13" s="201" t="s">
        <v>29</v>
      </c>
      <c r="C13" s="201" t="s">
        <v>30</v>
      </c>
      <c r="D13" s="202">
        <v>37231</v>
      </c>
      <c r="E13" s="201" t="s">
        <v>31</v>
      </c>
      <c r="F13" s="195">
        <f>tphk2!O17</f>
        <v>7.333333333333333</v>
      </c>
      <c r="G13" s="195">
        <f>tphk2!O79</f>
        <v>6.6363636363636367</v>
      </c>
      <c r="H13" s="195">
        <f>tphk2!O141</f>
        <v>5.5714285714285712</v>
      </c>
      <c r="I13" s="195">
        <f>tphk2!O201</f>
        <v>7.666666666666667</v>
      </c>
      <c r="J13" s="195">
        <f t="shared" si="0"/>
        <v>6.904143475572047</v>
      </c>
      <c r="K13" s="192" t="str">
        <f t="shared" si="1"/>
        <v>TB</v>
      </c>
    </row>
    <row r="14" spans="1:11" ht="16.5" customHeight="1">
      <c r="A14" s="6">
        <v>11</v>
      </c>
      <c r="B14" s="203" t="s">
        <v>32</v>
      </c>
      <c r="C14" s="203" t="s">
        <v>33</v>
      </c>
      <c r="D14" s="204" t="s">
        <v>34</v>
      </c>
      <c r="E14" s="203" t="s">
        <v>35</v>
      </c>
      <c r="F14" s="195">
        <f>tphk2!O18</f>
        <v>6.666666666666667</v>
      </c>
      <c r="G14" s="195">
        <f>tphk2!O80</f>
        <v>6.1818181818181817</v>
      </c>
      <c r="H14" s="195">
        <f>tphk2!O142</f>
        <v>6.1428571428571432</v>
      </c>
      <c r="I14" s="195">
        <f>tphk2!O202</f>
        <v>6.4444444444444446</v>
      </c>
      <c r="J14" s="195">
        <f t="shared" si="0"/>
        <v>6.3710575139146579</v>
      </c>
      <c r="K14" s="192" t="str">
        <f t="shared" si="1"/>
        <v>TB</v>
      </c>
    </row>
    <row r="15" spans="1:11" ht="16.5" customHeight="1">
      <c r="A15" s="6">
        <v>12</v>
      </c>
      <c r="B15" s="205" t="s">
        <v>36</v>
      </c>
      <c r="C15" s="205" t="s">
        <v>37</v>
      </c>
      <c r="D15" s="206">
        <v>37205</v>
      </c>
      <c r="E15" s="205" t="s">
        <v>38</v>
      </c>
      <c r="F15" s="195" t="str">
        <f>tphk2!O19</f>
        <v>hl</v>
      </c>
      <c r="G15" s="195" t="str">
        <f>tphk2!O81</f>
        <v>hl</v>
      </c>
      <c r="H15" s="195" t="str">
        <f>tphk2!O143</f>
        <v>HL</v>
      </c>
      <c r="I15" s="195" t="str">
        <f>tphk2!O203</f>
        <v>bỏ</v>
      </c>
      <c r="J15" s="195" t="e">
        <f t="shared" si="0"/>
        <v>#VALUE!</v>
      </c>
      <c r="K15" s="192" t="e">
        <f t="shared" si="1"/>
        <v>#VALUE!</v>
      </c>
    </row>
    <row r="16" spans="1:11" ht="16.5" customHeight="1">
      <c r="A16" s="6">
        <v>13</v>
      </c>
      <c r="B16" s="196" t="s">
        <v>146</v>
      </c>
      <c r="C16" s="196" t="s">
        <v>147</v>
      </c>
      <c r="D16" s="197" t="s">
        <v>148</v>
      </c>
      <c r="E16" s="196" t="s">
        <v>56</v>
      </c>
      <c r="F16" s="195" t="str">
        <f>tphk2!O20</f>
        <v>hl</v>
      </c>
      <c r="G16" s="195" t="str">
        <f>tphk2!O82</f>
        <v>hl</v>
      </c>
      <c r="H16" s="195" t="str">
        <f>tphk2!O144</f>
        <v>HL</v>
      </c>
      <c r="I16" s="195" t="str">
        <f>tphk2!O204</f>
        <v>bỏ</v>
      </c>
      <c r="J16" s="195" t="e">
        <f t="shared" si="0"/>
        <v>#VALUE!</v>
      </c>
      <c r="K16" s="192" t="e">
        <f t="shared" si="1"/>
        <v>#VALUE!</v>
      </c>
    </row>
    <row r="17" spans="1:11" ht="16.5" customHeight="1">
      <c r="A17" s="6">
        <v>14</v>
      </c>
      <c r="B17" s="196" t="s">
        <v>13</v>
      </c>
      <c r="C17" s="196" t="s">
        <v>40</v>
      </c>
      <c r="D17" s="197" t="s">
        <v>41</v>
      </c>
      <c r="E17" s="196" t="s">
        <v>149</v>
      </c>
      <c r="F17" s="195">
        <f>tphk2!O21</f>
        <v>7.4444444444444446</v>
      </c>
      <c r="G17" s="195">
        <f>tphk2!O83</f>
        <v>7.2727272727272725</v>
      </c>
      <c r="H17" s="195">
        <f>tphk2!O145</f>
        <v>7.2857142857142856</v>
      </c>
      <c r="I17" s="195">
        <f>tphk2!O205</f>
        <v>7.7777777777777777</v>
      </c>
      <c r="J17" s="195">
        <f t="shared" si="0"/>
        <v>7.4318697175840027</v>
      </c>
      <c r="K17" s="192" t="str">
        <f t="shared" si="1"/>
        <v>Khá</v>
      </c>
    </row>
    <row r="18" spans="1:11" ht="16.5" customHeight="1">
      <c r="A18" s="6">
        <v>15</v>
      </c>
      <c r="B18" s="196" t="s">
        <v>42</v>
      </c>
      <c r="C18" s="196" t="s">
        <v>40</v>
      </c>
      <c r="D18" s="197" t="s">
        <v>43</v>
      </c>
      <c r="E18" s="196" t="s">
        <v>22</v>
      </c>
      <c r="F18" s="195">
        <f>tphk2!O22</f>
        <v>6.4444444444444446</v>
      </c>
      <c r="G18" s="195">
        <f>tphk2!O84</f>
        <v>6.6363636363636367</v>
      </c>
      <c r="H18" s="195">
        <f>tphk2!O146</f>
        <v>6.4285714285714288</v>
      </c>
      <c r="I18" s="195">
        <f>tphk2!O206</f>
        <v>6.2222222222222223</v>
      </c>
      <c r="J18" s="195">
        <f t="shared" si="0"/>
        <v>6.463100391671821</v>
      </c>
      <c r="K18" s="192" t="str">
        <f t="shared" si="1"/>
        <v>TB</v>
      </c>
    </row>
    <row r="19" spans="1:11" ht="16.5" customHeight="1">
      <c r="A19" s="6">
        <v>16</v>
      </c>
      <c r="B19" s="205" t="s">
        <v>45</v>
      </c>
      <c r="C19" s="205" t="s">
        <v>46</v>
      </c>
      <c r="D19" s="206" t="s">
        <v>47</v>
      </c>
      <c r="E19" s="205" t="s">
        <v>48</v>
      </c>
      <c r="F19" s="195" t="str">
        <f>tphk2!O23</f>
        <v>hl</v>
      </c>
      <c r="G19" s="195" t="str">
        <f>tphk2!O85</f>
        <v>hl</v>
      </c>
      <c r="H19" s="195" t="str">
        <f>tphk2!O147</f>
        <v>HL</v>
      </c>
      <c r="I19" s="195" t="str">
        <f>tphk2!O207</f>
        <v>bỏ</v>
      </c>
      <c r="J19" s="195" t="e">
        <f t="shared" si="0"/>
        <v>#VALUE!</v>
      </c>
      <c r="K19" s="192" t="e">
        <f t="shared" si="1"/>
        <v>#VALUE!</v>
      </c>
    </row>
    <row r="20" spans="1:11" ht="16.5" customHeight="1">
      <c r="A20" s="6">
        <v>17</v>
      </c>
      <c r="B20" s="196" t="s">
        <v>36</v>
      </c>
      <c r="C20" s="196" t="s">
        <v>46</v>
      </c>
      <c r="D20" s="197" t="s">
        <v>49</v>
      </c>
      <c r="E20" s="196" t="s">
        <v>44</v>
      </c>
      <c r="F20" s="195">
        <f>tphk2!O24</f>
        <v>6.2222222222222223</v>
      </c>
      <c r="G20" s="195">
        <f>tphk2!O86</f>
        <v>6.8181818181818183</v>
      </c>
      <c r="H20" s="195">
        <f>tphk2!O148</f>
        <v>6.5714285714285712</v>
      </c>
      <c r="I20" s="195">
        <f>tphk2!O208</f>
        <v>7.1111111111111107</v>
      </c>
      <c r="J20" s="195">
        <f t="shared" si="0"/>
        <v>6.6754277468563172</v>
      </c>
      <c r="K20" s="192" t="str">
        <f t="shared" si="1"/>
        <v>TB</v>
      </c>
    </row>
    <row r="21" spans="1:11" ht="16.5" customHeight="1">
      <c r="A21" s="6">
        <v>18</v>
      </c>
      <c r="B21" s="196" t="s">
        <v>50</v>
      </c>
      <c r="C21" s="196" t="s">
        <v>46</v>
      </c>
      <c r="D21" s="198">
        <v>36739</v>
      </c>
      <c r="E21" s="196" t="s">
        <v>51</v>
      </c>
      <c r="F21" s="195">
        <f>tphk2!O25</f>
        <v>8.5555555555555554</v>
      </c>
      <c r="G21" s="195">
        <f>tphk2!O87</f>
        <v>7.9090909090909092</v>
      </c>
      <c r="H21" s="195">
        <f>tphk2!O149</f>
        <v>7.2857142857142856</v>
      </c>
      <c r="I21" s="195">
        <f>tphk2!O209</f>
        <v>7.8888888888888893</v>
      </c>
      <c r="J21" s="195">
        <f t="shared" si="0"/>
        <v>8.0004122861265721</v>
      </c>
      <c r="K21" s="192" t="str">
        <f t="shared" si="1"/>
        <v>Giỏi</v>
      </c>
    </row>
    <row r="22" spans="1:11" ht="16.5" customHeight="1">
      <c r="A22" s="6">
        <v>19</v>
      </c>
      <c r="B22" s="196" t="s">
        <v>53</v>
      </c>
      <c r="C22" s="196" t="s">
        <v>54</v>
      </c>
      <c r="D22" s="197" t="s">
        <v>55</v>
      </c>
      <c r="E22" s="196" t="s">
        <v>56</v>
      </c>
      <c r="F22" s="195" t="str">
        <f>tphk2!O26</f>
        <v>hl</v>
      </c>
      <c r="G22" s="195" t="str">
        <f>tphk2!O88</f>
        <v>hl</v>
      </c>
      <c r="H22" s="195" t="str">
        <f>tphk2!O150</f>
        <v>TL</v>
      </c>
      <c r="I22" s="195" t="str">
        <f>tphk2!O210</f>
        <v>bỏ</v>
      </c>
      <c r="J22" s="195" t="e">
        <f t="shared" si="0"/>
        <v>#VALUE!</v>
      </c>
      <c r="K22" s="192" t="e">
        <f t="shared" si="1"/>
        <v>#VALUE!</v>
      </c>
    </row>
    <row r="23" spans="1:11" ht="16.5" customHeight="1">
      <c r="A23" s="6">
        <v>20</v>
      </c>
      <c r="B23" s="207" t="s">
        <v>57</v>
      </c>
      <c r="C23" s="207" t="s">
        <v>58</v>
      </c>
      <c r="D23" s="208" t="s">
        <v>59</v>
      </c>
      <c r="E23" s="207" t="s">
        <v>60</v>
      </c>
      <c r="F23" s="195" t="str">
        <f>tphk2!O27</f>
        <v>hl</v>
      </c>
      <c r="G23" s="195" t="str">
        <f>tphk2!O89</f>
        <v>hl</v>
      </c>
      <c r="H23" s="195" t="str">
        <f>tphk2!O151</f>
        <v>HL</v>
      </c>
      <c r="I23" s="195" t="str">
        <f>tphk2!O211</f>
        <v>bỏ</v>
      </c>
      <c r="J23" s="195" t="e">
        <f t="shared" si="0"/>
        <v>#VALUE!</v>
      </c>
      <c r="K23" s="192" t="e">
        <f t="shared" si="1"/>
        <v>#VALUE!</v>
      </c>
    </row>
    <row r="24" spans="1:11" ht="16.5" customHeight="1">
      <c r="A24" s="6">
        <v>21</v>
      </c>
      <c r="B24" s="196" t="s">
        <v>17</v>
      </c>
      <c r="C24" s="196" t="s">
        <v>61</v>
      </c>
      <c r="D24" s="197" t="s">
        <v>62</v>
      </c>
      <c r="E24" s="196" t="s">
        <v>63</v>
      </c>
      <c r="F24" s="195">
        <f>tphk2!O28</f>
        <v>7.5555555555555554</v>
      </c>
      <c r="G24" s="195">
        <f>tphk2!O90</f>
        <v>7.2727272727272725</v>
      </c>
      <c r="H24" s="195">
        <f>tphk2!O152</f>
        <v>6.4285714285714288</v>
      </c>
      <c r="I24" s="195">
        <f>tphk2!O212</f>
        <v>6.666666666666667</v>
      </c>
      <c r="J24" s="195">
        <f t="shared" si="0"/>
        <v>7.1030715316429598</v>
      </c>
      <c r="K24" s="192" t="str">
        <f t="shared" si="1"/>
        <v>Khá</v>
      </c>
    </row>
    <row r="25" spans="1:11" ht="16.5" customHeight="1">
      <c r="A25" s="6">
        <v>22</v>
      </c>
      <c r="B25" s="209" t="s">
        <v>64</v>
      </c>
      <c r="C25" s="209" t="s">
        <v>65</v>
      </c>
      <c r="D25" s="210">
        <v>36923</v>
      </c>
      <c r="E25" s="209" t="s">
        <v>66</v>
      </c>
      <c r="F25" s="195" t="str">
        <f>tphk2!O29</f>
        <v>hl</v>
      </c>
      <c r="G25" s="195" t="str">
        <f>tphk2!O91</f>
        <v>hl</v>
      </c>
      <c r="H25" s="195" t="str">
        <f>tphk2!O153</f>
        <v>HL</v>
      </c>
      <c r="I25" s="195" t="str">
        <f>tphk2!O213</f>
        <v>bỏ</v>
      </c>
      <c r="J25" s="195" t="e">
        <f t="shared" si="0"/>
        <v>#VALUE!</v>
      </c>
      <c r="K25" s="192" t="e">
        <f t="shared" si="1"/>
        <v>#VALUE!</v>
      </c>
    </row>
    <row r="26" spans="1:11" ht="16.5" customHeight="1">
      <c r="A26" s="6">
        <v>23</v>
      </c>
      <c r="B26" s="196" t="s">
        <v>21</v>
      </c>
      <c r="C26" s="196" t="s">
        <v>67</v>
      </c>
      <c r="D26" s="197" t="s">
        <v>68</v>
      </c>
      <c r="E26" s="196" t="s">
        <v>69</v>
      </c>
      <c r="F26" s="195">
        <f>tphk2!O30</f>
        <v>8</v>
      </c>
      <c r="G26" s="195">
        <f>tphk2!O92</f>
        <v>7.8181818181818183</v>
      </c>
      <c r="H26" s="195">
        <f>tphk2!O154</f>
        <v>8</v>
      </c>
      <c r="I26" s="195">
        <f>tphk2!O214</f>
        <v>8.4444444444444446</v>
      </c>
      <c r="J26" s="195">
        <f t="shared" si="0"/>
        <v>8.0303030303030312</v>
      </c>
      <c r="K26" s="192" t="str">
        <f t="shared" si="1"/>
        <v>Giỏi</v>
      </c>
    </row>
    <row r="27" spans="1:11" ht="16.5" customHeight="1">
      <c r="A27" s="6">
        <v>24</v>
      </c>
      <c r="B27" s="196" t="s">
        <v>150</v>
      </c>
      <c r="C27" s="196" t="s">
        <v>67</v>
      </c>
      <c r="D27" s="197" t="s">
        <v>151</v>
      </c>
      <c r="E27" s="196" t="s">
        <v>39</v>
      </c>
      <c r="F27" s="195">
        <f>tphk2!O31</f>
        <v>7.7777777777777777</v>
      </c>
      <c r="G27" s="195">
        <f>tphk2!O93</f>
        <v>7.7272727272727275</v>
      </c>
      <c r="H27" s="195">
        <f>tphk2!O155</f>
        <v>8.7142857142857135</v>
      </c>
      <c r="I27" s="195">
        <f>tphk2!O215</f>
        <v>7.4444444444444446</v>
      </c>
      <c r="J27" s="195">
        <f t="shared" si="0"/>
        <v>7.8220985363842521</v>
      </c>
      <c r="K27" s="192" t="str">
        <f t="shared" si="1"/>
        <v>Khá</v>
      </c>
    </row>
    <row r="28" spans="1:11" ht="16.5" customHeight="1">
      <c r="A28" s="6">
        <v>25</v>
      </c>
      <c r="B28" s="211" t="s">
        <v>70</v>
      </c>
      <c r="C28" s="211" t="s">
        <v>71</v>
      </c>
      <c r="D28" s="212">
        <v>37014</v>
      </c>
      <c r="E28" s="211" t="s">
        <v>72</v>
      </c>
      <c r="F28" s="195">
        <f>tphk2!O32</f>
        <v>8.5555555555555554</v>
      </c>
      <c r="G28" s="195">
        <f>tphk2!O94</f>
        <v>8.0909090909090917</v>
      </c>
      <c r="H28" s="195">
        <f>tphk2!O156</f>
        <v>8</v>
      </c>
      <c r="I28" s="195">
        <f>tphk2!O216</f>
        <v>8.3333333333333339</v>
      </c>
      <c r="J28" s="195">
        <f t="shared" si="0"/>
        <v>8.262626262626263</v>
      </c>
      <c r="K28" s="192" t="str">
        <f t="shared" si="1"/>
        <v>Giỏi</v>
      </c>
    </row>
    <row r="29" spans="1:11" ht="16.5" customHeight="1">
      <c r="A29" s="6">
        <v>26</v>
      </c>
      <c r="B29" s="196" t="s">
        <v>17</v>
      </c>
      <c r="C29" s="196" t="s">
        <v>73</v>
      </c>
      <c r="D29" s="197" t="s">
        <v>74</v>
      </c>
      <c r="E29" s="196" t="s">
        <v>56</v>
      </c>
      <c r="F29" s="195">
        <f>tphk2!O33</f>
        <v>7.4444444444444446</v>
      </c>
      <c r="G29" s="195">
        <f>tphk2!O95</f>
        <v>7.0909090909090908</v>
      </c>
      <c r="H29" s="195">
        <f>tphk2!O157</f>
        <v>6.7142857142857144</v>
      </c>
      <c r="I29" s="195">
        <f>tphk2!O217</f>
        <v>7.7777777777777777</v>
      </c>
      <c r="J29" s="195">
        <f t="shared" si="0"/>
        <v>7.2853019995877144</v>
      </c>
      <c r="K29" s="192" t="str">
        <f t="shared" si="1"/>
        <v>Khá</v>
      </c>
    </row>
    <row r="30" spans="1:11" ht="16.5" customHeight="1">
      <c r="A30" s="6">
        <v>27</v>
      </c>
      <c r="B30" s="196" t="s">
        <v>17</v>
      </c>
      <c r="C30" s="196" t="s">
        <v>73</v>
      </c>
      <c r="D30" s="197" t="s">
        <v>75</v>
      </c>
      <c r="E30" s="196" t="s">
        <v>52</v>
      </c>
      <c r="F30" s="195">
        <f>tphk2!O34</f>
        <v>7.666666666666667</v>
      </c>
      <c r="G30" s="195">
        <f>tphk2!O96</f>
        <v>6.9090909090909092</v>
      </c>
      <c r="H30" s="195">
        <f>tphk2!O158</f>
        <v>5.8571428571428568</v>
      </c>
      <c r="I30" s="195">
        <f>tphk2!O218</f>
        <v>7.4444444444444446</v>
      </c>
      <c r="J30" s="195">
        <f t="shared" si="0"/>
        <v>7.0899814471243037</v>
      </c>
      <c r="K30" s="192" t="str">
        <f t="shared" si="1"/>
        <v>Khá</v>
      </c>
    </row>
    <row r="31" spans="1:11" ht="16.5" customHeight="1">
      <c r="A31" s="6">
        <v>28</v>
      </c>
      <c r="B31" s="196" t="s">
        <v>76</v>
      </c>
      <c r="C31" s="196" t="s">
        <v>77</v>
      </c>
      <c r="D31" s="197" t="s">
        <v>78</v>
      </c>
      <c r="E31" s="196" t="s">
        <v>63</v>
      </c>
      <c r="F31" s="195">
        <f>tphk2!O35</f>
        <v>7.4444444444444446</v>
      </c>
      <c r="G31" s="195">
        <f>tphk2!O97</f>
        <v>7.8181818181818183</v>
      </c>
      <c r="H31" s="195">
        <f>tphk2!O159</f>
        <v>6.8571428571428568</v>
      </c>
      <c r="I31" s="195">
        <f>tphk2!O219</f>
        <v>6.7777777777777777</v>
      </c>
      <c r="J31" s="195">
        <f t="shared" si="0"/>
        <v>7.3511647083075644</v>
      </c>
      <c r="K31" s="192" t="str">
        <f t="shared" si="1"/>
        <v>Khá</v>
      </c>
    </row>
    <row r="32" spans="1:11" ht="16.5" customHeight="1">
      <c r="A32" s="6">
        <v>29</v>
      </c>
      <c r="B32" s="196" t="s">
        <v>119</v>
      </c>
      <c r="C32" s="196" t="s">
        <v>120</v>
      </c>
      <c r="D32" s="197" t="s">
        <v>121</v>
      </c>
      <c r="E32" s="196" t="s">
        <v>122</v>
      </c>
      <c r="F32" s="195" t="str">
        <f>tphk2!O36</f>
        <v>hl</v>
      </c>
      <c r="G32" s="195" t="str">
        <f>tphk2!O98</f>
        <v>hl</v>
      </c>
      <c r="H32" s="195" t="str">
        <f>tphk2!O160</f>
        <v>HL</v>
      </c>
      <c r="I32" s="195" t="str">
        <f>tphk2!O220</f>
        <v>bỏ</v>
      </c>
      <c r="J32" s="195" t="e">
        <f t="shared" si="0"/>
        <v>#VALUE!</v>
      </c>
      <c r="K32" s="192" t="e">
        <f t="shared" si="1"/>
        <v>#VALUE!</v>
      </c>
    </row>
    <row r="33" spans="1:11" ht="16.5" customHeight="1">
      <c r="A33" s="6">
        <v>30</v>
      </c>
      <c r="B33" s="213" t="s">
        <v>79</v>
      </c>
      <c r="C33" s="213" t="s">
        <v>80</v>
      </c>
      <c r="D33" s="214" t="s">
        <v>81</v>
      </c>
      <c r="E33" s="213" t="s">
        <v>82</v>
      </c>
      <c r="F33" s="195">
        <f>tphk2!O37</f>
        <v>6.7777777777777777</v>
      </c>
      <c r="G33" s="195">
        <f>tphk2!O99</f>
        <v>7.0909090909090908</v>
      </c>
      <c r="H33" s="195">
        <f>tphk2!O161</f>
        <v>7.2857142857142856</v>
      </c>
      <c r="I33" s="195">
        <f>tphk2!O221</f>
        <v>7.1111111111111107</v>
      </c>
      <c r="J33" s="195">
        <f t="shared" si="0"/>
        <v>7.0336013193156051</v>
      </c>
      <c r="K33" s="192" t="str">
        <f>(IF(J33&gt;=8,"Giỏi",IF(J33&gt;=7,"Khá",IF(J33&gt;=6,"TB","Yếu"))))</f>
        <v>Khá</v>
      </c>
    </row>
    <row r="34" spans="1:11" ht="16.5" customHeight="1">
      <c r="A34" s="6">
        <v>31</v>
      </c>
      <c r="B34" s="199" t="s">
        <v>83</v>
      </c>
      <c r="C34" s="199" t="s">
        <v>80</v>
      </c>
      <c r="D34" s="200" t="s">
        <v>84</v>
      </c>
      <c r="E34" s="199" t="s">
        <v>85</v>
      </c>
      <c r="F34" s="195">
        <f>tphk2!O38</f>
        <v>8</v>
      </c>
      <c r="G34" s="195">
        <f>tphk2!O100</f>
        <v>8.2727272727272734</v>
      </c>
      <c r="H34" s="195">
        <f>tphk2!O162</f>
        <v>8</v>
      </c>
      <c r="I34" s="195">
        <f>tphk2!O222</f>
        <v>7.666666666666667</v>
      </c>
      <c r="J34" s="195">
        <f t="shared" si="0"/>
        <v>8.0259740259740262</v>
      </c>
      <c r="K34" s="192" t="str">
        <f t="shared" si="1"/>
        <v>Giỏi</v>
      </c>
    </row>
    <row r="35" spans="1:11" ht="16.5" customHeight="1">
      <c r="A35" s="6">
        <v>32</v>
      </c>
      <c r="B35" s="213" t="s">
        <v>4</v>
      </c>
      <c r="C35" s="213" t="s">
        <v>86</v>
      </c>
      <c r="D35" s="215">
        <v>37231</v>
      </c>
      <c r="E35" s="213" t="s">
        <v>87</v>
      </c>
      <c r="F35" s="195">
        <f>tphk2!O39</f>
        <v>7.2222222222222223</v>
      </c>
      <c r="G35" s="195">
        <f>tphk2!O101</f>
        <v>7.6363636363636367</v>
      </c>
      <c r="H35" s="195">
        <f>tphk2!O163</f>
        <v>7.1428571428571432</v>
      </c>
      <c r="I35" s="195">
        <f>tphk2!O223</f>
        <v>7.4444444444444446</v>
      </c>
      <c r="J35" s="195">
        <f t="shared" si="0"/>
        <v>7.4064110492681925</v>
      </c>
      <c r="K35" s="192" t="str">
        <f t="shared" si="1"/>
        <v>Khá</v>
      </c>
    </row>
    <row r="36" spans="1:11" ht="16.5" customHeight="1">
      <c r="A36" s="6">
        <v>33</v>
      </c>
      <c r="B36" s="196" t="s">
        <v>36</v>
      </c>
      <c r="C36" s="196" t="s">
        <v>88</v>
      </c>
      <c r="D36" s="197" t="s">
        <v>89</v>
      </c>
      <c r="E36" s="196" t="s">
        <v>22</v>
      </c>
      <c r="F36" s="195">
        <f>tphk2!O40</f>
        <v>6.2222222222222223</v>
      </c>
      <c r="G36" s="195">
        <f>tphk2!O102</f>
        <v>7.0909090909090908</v>
      </c>
      <c r="H36" s="195">
        <f>tphk2!O164</f>
        <v>7.2857142857142856</v>
      </c>
      <c r="I36" s="195">
        <f>tphk2!O224</f>
        <v>6.7777777777777777</v>
      </c>
      <c r="J36" s="195">
        <f t="shared" si="0"/>
        <v>6.8034425891568739</v>
      </c>
      <c r="K36" s="192" t="str">
        <f t="shared" si="1"/>
        <v>TB</v>
      </c>
    </row>
    <row r="37" spans="1:11" ht="16.5" customHeight="1">
      <c r="A37" s="6">
        <v>34</v>
      </c>
      <c r="B37" s="196" t="s">
        <v>94</v>
      </c>
      <c r="C37" s="196" t="s">
        <v>152</v>
      </c>
      <c r="D37" s="197" t="s">
        <v>95</v>
      </c>
      <c r="E37" s="196" t="s">
        <v>44</v>
      </c>
      <c r="F37" s="195" t="str">
        <f>tphk2!O41</f>
        <v>hl</v>
      </c>
      <c r="G37" s="195" t="str">
        <f>tphk2!O103</f>
        <v>hl</v>
      </c>
      <c r="H37" s="195" t="str">
        <f>tphk2!O165</f>
        <v>HL</v>
      </c>
      <c r="I37" s="195">
        <f>tphk2!O225</f>
        <v>0</v>
      </c>
      <c r="J37" s="195" t="e">
        <f t="shared" si="0"/>
        <v>#VALUE!</v>
      </c>
      <c r="K37" s="192" t="e">
        <f t="shared" si="1"/>
        <v>#VALUE!</v>
      </c>
    </row>
    <row r="38" spans="1:11" ht="16.5" customHeight="1">
      <c r="A38" s="6">
        <v>35</v>
      </c>
      <c r="B38" s="216" t="s">
        <v>91</v>
      </c>
      <c r="C38" s="216" t="s">
        <v>90</v>
      </c>
      <c r="D38" s="217" t="s">
        <v>92</v>
      </c>
      <c r="E38" s="216" t="s">
        <v>93</v>
      </c>
      <c r="F38" s="195" t="str">
        <f>tphk2!O42</f>
        <v>hl</v>
      </c>
      <c r="G38" s="195" t="str">
        <f>tphk2!O104</f>
        <v>hl</v>
      </c>
      <c r="H38" s="195" t="str">
        <f>tphk2!O166</f>
        <v>HL</v>
      </c>
      <c r="I38" s="195" t="str">
        <f>tphk2!O226</f>
        <v>bỏ</v>
      </c>
      <c r="J38" s="195" t="e">
        <f t="shared" si="0"/>
        <v>#VALUE!</v>
      </c>
      <c r="K38" s="192" t="e">
        <f t="shared" si="1"/>
        <v>#VALUE!</v>
      </c>
    </row>
    <row r="39" spans="1:11" ht="16.5" customHeight="1">
      <c r="A39" s="6">
        <v>36</v>
      </c>
      <c r="B39" s="218" t="s">
        <v>96</v>
      </c>
      <c r="C39" s="218" t="s">
        <v>97</v>
      </c>
      <c r="D39" s="219" t="s">
        <v>98</v>
      </c>
      <c r="E39" s="218" t="s">
        <v>99</v>
      </c>
      <c r="F39" s="195">
        <f>tphk2!O43</f>
        <v>6.8888888888888893</v>
      </c>
      <c r="G39" s="195">
        <f>tphk2!O105</f>
        <v>7.0909090909090908</v>
      </c>
      <c r="H39" s="195">
        <f>tphk2!O167</f>
        <v>7.7142857142857144</v>
      </c>
      <c r="I39" s="195">
        <f>tphk2!O227</f>
        <v>7</v>
      </c>
      <c r="J39" s="195">
        <f t="shared" si="0"/>
        <v>7.1027623170480316</v>
      </c>
      <c r="K39" s="192" t="str">
        <f t="shared" si="1"/>
        <v>Khá</v>
      </c>
    </row>
    <row r="40" spans="1:11" ht="16.5" customHeight="1">
      <c r="A40" s="6">
        <v>37</v>
      </c>
      <c r="B40" s="196" t="s">
        <v>13</v>
      </c>
      <c r="C40" s="196" t="s">
        <v>97</v>
      </c>
      <c r="D40" s="197" t="s">
        <v>153</v>
      </c>
      <c r="E40" s="196" t="s">
        <v>48</v>
      </c>
      <c r="F40" s="195">
        <f>tphk2!O44</f>
        <v>6.4444444444444446</v>
      </c>
      <c r="G40" s="195">
        <f>tphk2!O106</f>
        <v>7.0909090909090908</v>
      </c>
      <c r="H40" s="195">
        <f>tphk2!O168</f>
        <v>7.4285714285714288</v>
      </c>
      <c r="I40" s="195">
        <f>tphk2!O228</f>
        <v>7</v>
      </c>
      <c r="J40" s="195">
        <f t="shared" si="0"/>
        <v>6.9349618635332915</v>
      </c>
      <c r="K40" s="192" t="str">
        <f t="shared" si="1"/>
        <v>TB</v>
      </c>
    </row>
    <row r="41" spans="1:11" ht="16.5" customHeight="1">
      <c r="A41" s="6">
        <v>38</v>
      </c>
      <c r="B41" s="199" t="s">
        <v>100</v>
      </c>
      <c r="C41" s="199" t="s">
        <v>101</v>
      </c>
      <c r="D41" s="220">
        <v>37014</v>
      </c>
      <c r="E41" s="199" t="s">
        <v>102</v>
      </c>
      <c r="F41" s="195">
        <f>tphk2!O45</f>
        <v>6.666666666666667</v>
      </c>
      <c r="G41" s="195">
        <f>tphk2!O107</f>
        <v>7.0909090909090908</v>
      </c>
      <c r="H41" s="195">
        <f>tphk2!O169</f>
        <v>7.7142857142857144</v>
      </c>
      <c r="I41" s="195">
        <f>tphk2!O229</f>
        <v>6.666666666666667</v>
      </c>
      <c r="J41" s="195">
        <f t="shared" si="0"/>
        <v>6.9678416821273972</v>
      </c>
      <c r="K41" s="192" t="str">
        <f t="shared" si="1"/>
        <v>TB</v>
      </c>
    </row>
    <row r="42" spans="1:11" ht="16.5" customHeight="1">
      <c r="A42" s="6">
        <v>39</v>
      </c>
      <c r="B42" s="207" t="s">
        <v>21</v>
      </c>
      <c r="C42" s="207" t="s">
        <v>103</v>
      </c>
      <c r="D42" s="208" t="s">
        <v>104</v>
      </c>
      <c r="E42" s="207" t="s">
        <v>44</v>
      </c>
      <c r="F42" s="195" t="str">
        <f>tphk2!O46</f>
        <v>hl</v>
      </c>
      <c r="G42" s="195" t="str">
        <f>tphk2!O108</f>
        <v>hl</v>
      </c>
      <c r="H42" s="195" t="str">
        <f>tphk2!O170</f>
        <v>HL</v>
      </c>
      <c r="I42" s="195" t="str">
        <f>tphk2!O230</f>
        <v>bỏ</v>
      </c>
      <c r="J42" s="195" t="e">
        <f t="shared" si="0"/>
        <v>#VALUE!</v>
      </c>
      <c r="K42" s="192" t="e">
        <f t="shared" si="1"/>
        <v>#VALUE!</v>
      </c>
    </row>
    <row r="43" spans="1:11" ht="16.5" customHeight="1">
      <c r="A43" s="6">
        <v>40</v>
      </c>
      <c r="B43" s="196" t="s">
        <v>13</v>
      </c>
      <c r="C43" s="196" t="s">
        <v>105</v>
      </c>
      <c r="D43" s="197" t="s">
        <v>106</v>
      </c>
      <c r="E43" s="196" t="s">
        <v>22</v>
      </c>
      <c r="F43" s="195">
        <f>tphk2!O47</f>
        <v>6.2222222222222223</v>
      </c>
      <c r="G43" s="195">
        <f>tphk2!O109</f>
        <v>7.2727272727272725</v>
      </c>
      <c r="H43" s="195">
        <f>tphk2!O171</f>
        <v>7</v>
      </c>
      <c r="I43" s="195">
        <f>tphk2!O231</f>
        <v>7.1111111111111107</v>
      </c>
      <c r="J43" s="195">
        <f t="shared" si="0"/>
        <v>6.8989898989898979</v>
      </c>
      <c r="K43" s="192" t="str">
        <f t="shared" si="1"/>
        <v>TB</v>
      </c>
    </row>
    <row r="44" spans="1:11" ht="16.5" customHeight="1">
      <c r="A44" s="6">
        <v>41</v>
      </c>
      <c r="B44" s="203" t="s">
        <v>107</v>
      </c>
      <c r="C44" s="203" t="s">
        <v>108</v>
      </c>
      <c r="D44" s="221">
        <v>37175</v>
      </c>
      <c r="E44" s="203" t="s">
        <v>109</v>
      </c>
      <c r="F44" s="195">
        <f>tphk2!O48</f>
        <v>5.7777777777777777</v>
      </c>
      <c r="G44" s="195">
        <f>tphk2!O110</f>
        <v>6.4545454545454541</v>
      </c>
      <c r="H44" s="195">
        <f>tphk2!O172</f>
        <v>7.4285714285714288</v>
      </c>
      <c r="I44" s="195">
        <f>tphk2!O232</f>
        <v>6.7777777777777777</v>
      </c>
      <c r="J44" s="195">
        <f t="shared" si="0"/>
        <v>6.4695938981653267</v>
      </c>
      <c r="K44" s="192" t="str">
        <f t="shared" si="1"/>
        <v>TB</v>
      </c>
    </row>
    <row r="45" spans="1:11" ht="16.5" customHeight="1">
      <c r="A45" s="6">
        <v>42</v>
      </c>
      <c r="B45" s="196" t="s">
        <v>27</v>
      </c>
      <c r="C45" s="196" t="s">
        <v>123</v>
      </c>
      <c r="D45" s="197" t="s">
        <v>124</v>
      </c>
      <c r="E45" s="196" t="s">
        <v>125</v>
      </c>
      <c r="F45" s="195">
        <f>tphk2!O49</f>
        <v>8</v>
      </c>
      <c r="G45" s="195">
        <f>tphk2!O111</f>
        <v>7.8181818181818183</v>
      </c>
      <c r="H45" s="195">
        <f>tphk2!O173</f>
        <v>7.2857142857142856</v>
      </c>
      <c r="I45" s="195">
        <f>tphk2!O233</f>
        <v>7.666666666666667</v>
      </c>
      <c r="J45" s="195">
        <f t="shared" si="0"/>
        <v>7.7615955473098328</v>
      </c>
      <c r="K45" s="192" t="str">
        <f t="shared" si="1"/>
        <v>Khá</v>
      </c>
    </row>
    <row r="46" spans="1:11" ht="16.5" customHeight="1">
      <c r="A46" s="6">
        <v>43</v>
      </c>
      <c r="B46" s="211" t="s">
        <v>110</v>
      </c>
      <c r="C46" s="211" t="s">
        <v>111</v>
      </c>
      <c r="D46" s="222" t="s">
        <v>112</v>
      </c>
      <c r="E46" s="211" t="s">
        <v>28</v>
      </c>
      <c r="F46" s="195">
        <f>tphk2!O50</f>
        <v>7.333333333333333</v>
      </c>
      <c r="G46" s="195">
        <f>tphk2!O112</f>
        <v>7.8181818181818183</v>
      </c>
      <c r="H46" s="195">
        <f>tphk2!O174</f>
        <v>7.2857142857142856</v>
      </c>
      <c r="I46" s="195">
        <f>tphk2!O234</f>
        <v>7.7777777777777777</v>
      </c>
      <c r="J46" s="195">
        <f t="shared" si="0"/>
        <v>7.5949288806431658</v>
      </c>
      <c r="K46" s="192" t="str">
        <f t="shared" si="1"/>
        <v>Khá</v>
      </c>
    </row>
    <row r="47" spans="1:11" ht="16.5" customHeight="1">
      <c r="A47" s="6">
        <v>44</v>
      </c>
      <c r="B47" s="196" t="s">
        <v>113</v>
      </c>
      <c r="C47" s="196" t="s">
        <v>114</v>
      </c>
      <c r="D47" s="197" t="s">
        <v>115</v>
      </c>
      <c r="E47" s="196" t="s">
        <v>56</v>
      </c>
      <c r="F47" s="195">
        <f>tphk2!O51</f>
        <v>6.2222222222222223</v>
      </c>
      <c r="G47" s="195">
        <f>tphk2!O113</f>
        <v>5.3636363636363633</v>
      </c>
      <c r="H47" s="195">
        <f>tphk2!O175</f>
        <v>6.4285714285714288</v>
      </c>
      <c r="I47" s="195" t="str">
        <f>tphk2!O235</f>
        <v>HL</v>
      </c>
      <c r="J47" s="195" t="e">
        <f t="shared" si="0"/>
        <v>#VALUE!</v>
      </c>
      <c r="K47" s="192" t="e">
        <f t="shared" si="1"/>
        <v>#VALUE!</v>
      </c>
    </row>
    <row r="48" spans="1:11" ht="16.5" customHeight="1">
      <c r="A48" s="6">
        <v>45</v>
      </c>
      <c r="B48" s="196" t="s">
        <v>117</v>
      </c>
      <c r="C48" s="196" t="s">
        <v>116</v>
      </c>
      <c r="D48" s="197" t="s">
        <v>118</v>
      </c>
      <c r="E48" s="196" t="s">
        <v>44</v>
      </c>
      <c r="F48" s="195">
        <f>tphk2!O52</f>
        <v>6.2222222222222223</v>
      </c>
      <c r="G48" s="195">
        <f>tphk2!O114</f>
        <v>6.8181818181818183</v>
      </c>
      <c r="H48" s="195">
        <f>tphk2!O176</f>
        <v>6.4285714285714288</v>
      </c>
      <c r="I48" s="195">
        <f>tphk2!O236</f>
        <v>7</v>
      </c>
      <c r="J48" s="195">
        <f t="shared" si="0"/>
        <v>6.6312100597814885</v>
      </c>
      <c r="K48" s="192" t="str">
        <f t="shared" si="1"/>
        <v>TB</v>
      </c>
    </row>
    <row r="49" spans="1:11" ht="16.5" customHeight="1">
      <c r="A49" s="6">
        <v>46</v>
      </c>
      <c r="B49" s="196" t="s">
        <v>158</v>
      </c>
      <c r="C49" s="196" t="s">
        <v>159</v>
      </c>
      <c r="D49" s="197"/>
      <c r="E49" s="196"/>
      <c r="F49" s="195" t="str">
        <f>tphk2!O53</f>
        <v>hl</v>
      </c>
      <c r="G49" s="195">
        <f>tphk2!O115</f>
        <v>6.7272727272727275</v>
      </c>
      <c r="H49" s="195" t="str">
        <f>tphk2!O177</f>
        <v>TL</v>
      </c>
      <c r="I49" s="195" t="str">
        <f>tphk2!O237</f>
        <v>HL</v>
      </c>
      <c r="J49" s="195" t="e">
        <f t="shared" si="0"/>
        <v>#VALUE!</v>
      </c>
      <c r="K49" s="192" t="e">
        <f t="shared" si="1"/>
        <v>#VALUE!</v>
      </c>
    </row>
    <row r="50" spans="1:11" ht="16.5" customHeight="1">
      <c r="A50" s="6">
        <v>47</v>
      </c>
      <c r="B50" s="223" t="s">
        <v>160</v>
      </c>
      <c r="C50" s="223" t="s">
        <v>161</v>
      </c>
      <c r="D50" s="224"/>
      <c r="E50" s="223"/>
      <c r="F50" s="195">
        <f>tphk2!O54</f>
        <v>5.7777777777777777</v>
      </c>
      <c r="G50" s="195">
        <f>tphk2!O116</f>
        <v>6.6363636363636367</v>
      </c>
      <c r="H50" s="195">
        <f>tphk2!O178</f>
        <v>6</v>
      </c>
      <c r="I50" s="195">
        <f>tphk2!O238</f>
        <v>7.333333333333333</v>
      </c>
      <c r="J50" s="195">
        <f t="shared" si="0"/>
        <v>6.4494949494949498</v>
      </c>
      <c r="K50" s="192" t="str">
        <f t="shared" si="1"/>
        <v>TB</v>
      </c>
    </row>
    <row r="51" spans="1:11" ht="16.5" customHeight="1">
      <c r="A51" s="6">
        <v>48</v>
      </c>
      <c r="B51" s="52" t="s">
        <v>53</v>
      </c>
      <c r="C51" s="53" t="s">
        <v>162</v>
      </c>
      <c r="D51" s="224"/>
      <c r="E51" s="223"/>
      <c r="F51" s="195">
        <f>tphk2!O55</f>
        <v>5</v>
      </c>
      <c r="G51" s="195">
        <f>tphk2!O117</f>
        <v>5.8181818181818183</v>
      </c>
      <c r="H51" s="195">
        <f>tphk2!O179</f>
        <v>8.7142857142857135</v>
      </c>
      <c r="I51" s="195" t="str">
        <f>tphk2!O239</f>
        <v>HL</v>
      </c>
      <c r="J51" s="195" t="e">
        <f t="shared" si="0"/>
        <v>#VALUE!</v>
      </c>
      <c r="K51" s="192" t="e">
        <f t="shared" si="1"/>
        <v>#VALUE!</v>
      </c>
    </row>
    <row r="52" spans="1:11" ht="16.5" customHeight="1">
      <c r="A52" s="60">
        <v>49</v>
      </c>
      <c r="B52" s="60" t="s">
        <v>235</v>
      </c>
      <c r="C52" s="60" t="s">
        <v>236</v>
      </c>
      <c r="F52" s="195">
        <f>tphk2!O56</f>
        <v>5.4444444444444446</v>
      </c>
      <c r="G52" s="195">
        <f>tphk2!O118</f>
        <v>5.1818181818181817</v>
      </c>
      <c r="H52" s="195">
        <f>tphk2!O180</f>
        <v>6</v>
      </c>
      <c r="I52" s="195">
        <f>tphk2!O240</f>
        <v>6.7777777777777777</v>
      </c>
      <c r="J52" s="195">
        <f t="shared" si="0"/>
        <v>5.7157287157287158</v>
      </c>
      <c r="K52" s="192" t="str">
        <f t="shared" si="1"/>
        <v>Yếu</v>
      </c>
    </row>
    <row r="53" spans="1:11" ht="16.5" customHeight="1">
      <c r="A53" s="60"/>
      <c r="B53" s="60" t="s">
        <v>179</v>
      </c>
      <c r="C53" s="60" t="s">
        <v>180</v>
      </c>
      <c r="F53" s="195">
        <f>tphk2!O57</f>
        <v>0</v>
      </c>
      <c r="G53" s="195">
        <f>tphk2!O119</f>
        <v>0</v>
      </c>
      <c r="H53" s="195">
        <f>tphk2!O181</f>
        <v>0</v>
      </c>
      <c r="I53" s="195">
        <f>tphk2!O241</f>
        <v>0</v>
      </c>
      <c r="J53" s="195">
        <f t="shared" si="0"/>
        <v>0</v>
      </c>
      <c r="K53" s="192" t="str">
        <f t="shared" si="1"/>
        <v>Yếu</v>
      </c>
    </row>
    <row r="54" spans="1:11">
      <c r="A54" s="60"/>
      <c r="B54" s="60" t="s">
        <v>193</v>
      </c>
      <c r="C54" s="60" t="s">
        <v>194</v>
      </c>
      <c r="F54" s="195">
        <f>tphk2!O58</f>
        <v>0</v>
      </c>
      <c r="G54" s="195">
        <f>tphk2!O120</f>
        <v>0</v>
      </c>
      <c r="H54" s="195">
        <f>tphk2!O182</f>
        <v>0</v>
      </c>
      <c r="I54" s="195">
        <f>tphk2!O242</f>
        <v>0</v>
      </c>
      <c r="J54" s="195">
        <f t="shared" si="0"/>
        <v>0</v>
      </c>
      <c r="K54" s="192" t="str">
        <f t="shared" si="1"/>
        <v>Yếu</v>
      </c>
    </row>
    <row r="55" spans="1:11">
      <c r="B55" s="60" t="s">
        <v>269</v>
      </c>
      <c r="C55" s="60" t="s">
        <v>147</v>
      </c>
      <c r="F55" s="195">
        <f>tphk2!O59</f>
        <v>0</v>
      </c>
      <c r="G55" s="195">
        <f>tphk2!O121</f>
        <v>0</v>
      </c>
      <c r="H55" s="195">
        <f>tphk2!O183</f>
        <v>0</v>
      </c>
      <c r="I55" s="195">
        <f>tphk2!O243</f>
        <v>0</v>
      </c>
      <c r="J55" s="195">
        <f t="shared" si="0"/>
        <v>0</v>
      </c>
      <c r="K55" s="192" t="str">
        <f t="shared" si="1"/>
        <v>Yếu</v>
      </c>
    </row>
    <row r="56" spans="1:11">
      <c r="B56" s="60" t="s">
        <v>21</v>
      </c>
      <c r="C56" s="60" t="s">
        <v>194</v>
      </c>
      <c r="F56" s="195">
        <f>tphk2!O60</f>
        <v>0</v>
      </c>
      <c r="G56" s="195">
        <f>tphk2!O122</f>
        <v>0</v>
      </c>
      <c r="H56" s="195">
        <f>tphk2!O184</f>
        <v>0</v>
      </c>
      <c r="I56" s="195">
        <f>tphk2!O244</f>
        <v>0</v>
      </c>
      <c r="J56" s="195">
        <f t="shared" si="0"/>
        <v>0</v>
      </c>
      <c r="K56" s="192" t="str">
        <f t="shared" si="1"/>
        <v>Yếu</v>
      </c>
    </row>
  </sheetData>
  <mergeCells count="4">
    <mergeCell ref="A2:A3"/>
    <mergeCell ref="B2:C3"/>
    <mergeCell ref="D2:D3"/>
    <mergeCell ref="E2:E3"/>
  </mergeCells>
  <pageMargins left="0.2" right="0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4:L18"/>
  <sheetViews>
    <sheetView workbookViewId="0">
      <selection activeCell="J4" sqref="J4"/>
    </sheetView>
  </sheetViews>
  <sheetFormatPr defaultRowHeight="15"/>
  <cols>
    <col min="1" max="1" width="4.140625" customWidth="1"/>
    <col min="2" max="2" width="14.140625" customWidth="1"/>
    <col min="4" max="4" width="14.28515625" customWidth="1"/>
    <col min="5" max="5" width="46.28515625" customWidth="1"/>
    <col min="12" max="12" width="9.140625" style="190"/>
  </cols>
  <sheetData>
    <row r="4" spans="1:12">
      <c r="A4" s="679" t="s">
        <v>128</v>
      </c>
      <c r="B4" s="679" t="s">
        <v>129</v>
      </c>
      <c r="C4" s="679"/>
      <c r="D4" s="680" t="s">
        <v>130</v>
      </c>
      <c r="E4" s="680" t="s">
        <v>131</v>
      </c>
      <c r="F4" t="str">
        <f>tphk2!O6</f>
        <v>Đo lường điện</v>
      </c>
      <c r="G4" t="str">
        <f>tphk2!O68</f>
        <v>Điện tử cơ bản</v>
      </c>
      <c r="H4" t="str">
        <f>tphk2!O130</f>
        <v>Khí cụ điện</v>
      </c>
      <c r="I4" t="str">
        <f>tphk2!O190</f>
        <v>Giáo dục quốc phòng</v>
      </c>
      <c r="J4" t="s">
        <v>226</v>
      </c>
      <c r="K4" t="s">
        <v>228</v>
      </c>
      <c r="L4" s="190" t="s">
        <v>229</v>
      </c>
    </row>
    <row r="5" spans="1:12">
      <c r="A5" s="679"/>
      <c r="B5" s="679"/>
      <c r="C5" s="679"/>
      <c r="D5" s="680"/>
      <c r="E5" s="680"/>
      <c r="F5">
        <f>tphk2!O7</f>
        <v>4</v>
      </c>
      <c r="G5">
        <f>tphk2!O69</f>
        <v>5</v>
      </c>
      <c r="H5">
        <f>tphk2!O131</f>
        <v>2</v>
      </c>
      <c r="I5">
        <f>tphk2!O191</f>
        <v>3</v>
      </c>
      <c r="J5">
        <f>SUM(F5:I5)</f>
        <v>14</v>
      </c>
    </row>
    <row r="6" spans="1:12" ht="16.5" customHeight="1">
      <c r="A6" s="6">
        <v>4</v>
      </c>
      <c r="B6" s="15" t="s">
        <v>10</v>
      </c>
      <c r="C6" s="16" t="s">
        <v>11</v>
      </c>
      <c r="D6" s="19">
        <v>37142</v>
      </c>
      <c r="E6" s="18" t="s">
        <v>12</v>
      </c>
      <c r="F6" s="189">
        <f>tphk2!O11</f>
        <v>7.7777777777777777</v>
      </c>
      <c r="G6" s="189">
        <f>tphk2!O73</f>
        <v>7.4545454545454541</v>
      </c>
      <c r="H6" s="189">
        <f>tphk2!O135</f>
        <v>8</v>
      </c>
      <c r="I6" s="189">
        <f>tphk2!O195</f>
        <v>7.666666666666667</v>
      </c>
      <c r="J6" s="189">
        <f t="shared" ref="J6:J16" si="0">(F6*4+G6*5+H6*2+I6*3)/14</f>
        <v>7.6702741702741699</v>
      </c>
      <c r="K6" s="189">
        <f>TKHK1!P8</f>
        <v>6.5263107263107258</v>
      </c>
      <c r="L6" s="191">
        <f t="shared" ref="L6:L16" si="1">(J6+K6)/2</f>
        <v>7.0982924482924474</v>
      </c>
    </row>
    <row r="7" spans="1:12" ht="16.5" customHeight="1">
      <c r="A7" s="6">
        <v>5</v>
      </c>
      <c r="B7" s="15" t="s">
        <v>13</v>
      </c>
      <c r="C7" s="16" t="s">
        <v>14</v>
      </c>
      <c r="D7" s="17" t="s">
        <v>15</v>
      </c>
      <c r="E7" s="18" t="s">
        <v>16</v>
      </c>
      <c r="F7" s="189">
        <f>tphk2!O12</f>
        <v>7.7777777777777777</v>
      </c>
      <c r="G7" s="189">
        <f>tphk2!O74</f>
        <v>7.4545454545454541</v>
      </c>
      <c r="H7" s="189">
        <f>tphk2!O136</f>
        <v>7</v>
      </c>
      <c r="I7" s="189">
        <f>tphk2!O196</f>
        <v>6.666666666666667</v>
      </c>
      <c r="J7" s="189">
        <f t="shared" si="0"/>
        <v>7.3131313131313131</v>
      </c>
      <c r="K7" s="189">
        <f>TKHK1!P9</f>
        <v>6.8004397718683443</v>
      </c>
      <c r="L7" s="191">
        <f t="shared" si="1"/>
        <v>7.0567855424998287</v>
      </c>
    </row>
    <row r="8" spans="1:12" ht="16.5" customHeight="1">
      <c r="A8" s="6">
        <v>8</v>
      </c>
      <c r="B8" s="15" t="s">
        <v>139</v>
      </c>
      <c r="C8" s="16" t="s">
        <v>140</v>
      </c>
      <c r="D8" s="17" t="s">
        <v>141</v>
      </c>
      <c r="E8" s="18" t="s">
        <v>142</v>
      </c>
      <c r="F8" s="189">
        <f>tphk2!O15</f>
        <v>7.5555555555555554</v>
      </c>
      <c r="G8" s="189">
        <f>tphk2!O77</f>
        <v>7.7272727272727275</v>
      </c>
      <c r="H8" s="189">
        <f>tphk2!O139</f>
        <v>7.7142857142857144</v>
      </c>
      <c r="I8" s="189">
        <f>tphk2!O199</f>
        <v>7.7777777777777777</v>
      </c>
      <c r="J8" s="189">
        <f t="shared" si="0"/>
        <v>7.687177901463615</v>
      </c>
      <c r="K8" s="189">
        <f>TKHK1!P12</f>
        <v>6.5547996976568399</v>
      </c>
      <c r="L8" s="191">
        <f t="shared" si="1"/>
        <v>7.1209887995602275</v>
      </c>
    </row>
    <row r="9" spans="1:12" ht="16.5" customHeight="1">
      <c r="A9" s="6">
        <v>9</v>
      </c>
      <c r="B9" s="15" t="s">
        <v>143</v>
      </c>
      <c r="C9" s="16" t="s">
        <v>144</v>
      </c>
      <c r="D9" s="17" t="s">
        <v>145</v>
      </c>
      <c r="E9" s="18" t="s">
        <v>26</v>
      </c>
      <c r="F9" s="189">
        <f>tphk2!O16</f>
        <v>8</v>
      </c>
      <c r="G9" s="189">
        <f>tphk2!O78</f>
        <v>7.7272727272727275</v>
      </c>
      <c r="H9" s="189">
        <f>tphk2!O140</f>
        <v>8</v>
      </c>
      <c r="I9" s="189">
        <f>tphk2!O200</f>
        <v>7.4444444444444446</v>
      </c>
      <c r="J9" s="189">
        <f t="shared" si="0"/>
        <v>7.7835497835497831</v>
      </c>
      <c r="K9" s="189">
        <f>TKHK1!P13</f>
        <v>6.7723493437779165</v>
      </c>
      <c r="L9" s="191">
        <f t="shared" si="1"/>
        <v>7.2779495636638494</v>
      </c>
    </row>
    <row r="10" spans="1:12" ht="16.5" customHeight="1">
      <c r="A10" s="6">
        <v>18</v>
      </c>
      <c r="B10" s="15" t="s">
        <v>50</v>
      </c>
      <c r="C10" s="16" t="s">
        <v>46</v>
      </c>
      <c r="D10" s="19">
        <v>36739</v>
      </c>
      <c r="E10" s="18" t="s">
        <v>51</v>
      </c>
      <c r="F10" s="189">
        <f>tphk2!O25</f>
        <v>8.5555555555555554</v>
      </c>
      <c r="G10" s="189">
        <f>tphk2!O87</f>
        <v>7.9090909090909092</v>
      </c>
      <c r="H10" s="189">
        <f>tphk2!O149</f>
        <v>7.2857142857142856</v>
      </c>
      <c r="I10" s="189">
        <f>tphk2!O209</f>
        <v>7.8888888888888893</v>
      </c>
      <c r="J10" s="189">
        <f t="shared" si="0"/>
        <v>8.0004122861265721</v>
      </c>
      <c r="K10" s="189">
        <f>TKHK1!P22</f>
        <v>6.0473167044595622</v>
      </c>
      <c r="L10" s="191">
        <f t="shared" si="1"/>
        <v>7.0238644952930667</v>
      </c>
    </row>
    <row r="11" spans="1:12" ht="16.5" customHeight="1">
      <c r="A11" s="6">
        <v>24</v>
      </c>
      <c r="B11" s="15" t="s">
        <v>150</v>
      </c>
      <c r="C11" s="16" t="s">
        <v>67</v>
      </c>
      <c r="D11" s="17" t="s">
        <v>151</v>
      </c>
      <c r="E11" s="18" t="s">
        <v>39</v>
      </c>
      <c r="F11" s="189">
        <f>tphk2!O31</f>
        <v>7.7777777777777777</v>
      </c>
      <c r="G11" s="189">
        <f>tphk2!O93</f>
        <v>7.7272727272727275</v>
      </c>
      <c r="H11" s="189">
        <f>tphk2!O155</f>
        <v>8.7142857142857135</v>
      </c>
      <c r="I11" s="189">
        <f>tphk2!O215</f>
        <v>7.4444444444444446</v>
      </c>
      <c r="J11" s="189">
        <f t="shared" si="0"/>
        <v>7.8220985363842521</v>
      </c>
      <c r="K11" s="189">
        <f>TKHK1!P28</f>
        <v>6.2055108912251766</v>
      </c>
      <c r="L11" s="191">
        <f t="shared" si="1"/>
        <v>7.0138047138047144</v>
      </c>
    </row>
    <row r="12" spans="1:12" ht="16.5" customHeight="1">
      <c r="A12" s="6">
        <v>25</v>
      </c>
      <c r="B12" s="37" t="s">
        <v>70</v>
      </c>
      <c r="C12" s="38" t="s">
        <v>71</v>
      </c>
      <c r="D12" s="39">
        <v>37014</v>
      </c>
      <c r="E12" s="40" t="s">
        <v>72</v>
      </c>
      <c r="F12" s="189">
        <f>tphk2!O32</f>
        <v>8.5555555555555554</v>
      </c>
      <c r="G12" s="189">
        <f>tphk2!O94</f>
        <v>8.0909090909090917</v>
      </c>
      <c r="H12" s="189">
        <f>tphk2!O156</f>
        <v>8</v>
      </c>
      <c r="I12" s="189">
        <f>tphk2!O216</f>
        <v>8.3333333333333339</v>
      </c>
      <c r="J12" s="189">
        <f t="shared" si="0"/>
        <v>8.262626262626263</v>
      </c>
      <c r="K12" s="189">
        <f>TKHK1!P29</f>
        <v>7.5538376966948393</v>
      </c>
      <c r="L12" s="191">
        <f t="shared" si="1"/>
        <v>7.9082319796605507</v>
      </c>
    </row>
    <row r="13" spans="1:12" ht="16.5" customHeight="1">
      <c r="A13" s="6">
        <v>28</v>
      </c>
      <c r="B13" s="15" t="s">
        <v>76</v>
      </c>
      <c r="C13" s="16" t="s">
        <v>77</v>
      </c>
      <c r="D13" s="17" t="s">
        <v>78</v>
      </c>
      <c r="E13" s="18" t="s">
        <v>63</v>
      </c>
      <c r="F13" s="189">
        <f>tphk2!O35</f>
        <v>7.4444444444444446</v>
      </c>
      <c r="G13" s="189">
        <f>tphk2!O97</f>
        <v>7.8181818181818183</v>
      </c>
      <c r="H13" s="189">
        <f>tphk2!O159</f>
        <v>6.8571428571428568</v>
      </c>
      <c r="I13" s="189">
        <f>tphk2!O219</f>
        <v>6.7777777777777777</v>
      </c>
      <c r="J13" s="189">
        <f t="shared" si="0"/>
        <v>7.3511647083075644</v>
      </c>
      <c r="K13" s="189">
        <f>TKHK1!P32</f>
        <v>6.7292517006802726</v>
      </c>
      <c r="L13" s="191">
        <f t="shared" si="1"/>
        <v>7.0402082044939185</v>
      </c>
    </row>
    <row r="14" spans="1:12" ht="16.5" customHeight="1">
      <c r="A14" s="6">
        <v>31</v>
      </c>
      <c r="B14" s="20" t="s">
        <v>83</v>
      </c>
      <c r="C14" s="21" t="s">
        <v>80</v>
      </c>
      <c r="D14" s="22" t="s">
        <v>84</v>
      </c>
      <c r="E14" s="23" t="s">
        <v>85</v>
      </c>
      <c r="F14" s="189">
        <f>tphk2!O38</f>
        <v>8</v>
      </c>
      <c r="G14" s="189">
        <f>tphk2!O100</f>
        <v>8.2727272727272734</v>
      </c>
      <c r="H14" s="189">
        <f>tphk2!O162</f>
        <v>8</v>
      </c>
      <c r="I14" s="189">
        <f>tphk2!O222</f>
        <v>7.666666666666667</v>
      </c>
      <c r="J14" s="189">
        <f t="shared" si="0"/>
        <v>8.0259740259740262</v>
      </c>
      <c r="K14" s="189">
        <f>TKHK1!P35</f>
        <v>7.2107331821617526</v>
      </c>
      <c r="L14" s="191">
        <f t="shared" si="1"/>
        <v>7.6183536040678899</v>
      </c>
    </row>
    <row r="15" spans="1:12" ht="16.5" customHeight="1">
      <c r="A15" s="6">
        <v>32</v>
      </c>
      <c r="B15" s="41" t="s">
        <v>4</v>
      </c>
      <c r="C15" s="42" t="s">
        <v>86</v>
      </c>
      <c r="D15" s="45">
        <v>37231</v>
      </c>
      <c r="E15" s="44" t="s">
        <v>87</v>
      </c>
      <c r="F15" s="189">
        <f>tphk2!O39</f>
        <v>7.2222222222222223</v>
      </c>
      <c r="G15" s="189">
        <f>tphk2!O101</f>
        <v>7.6363636363636367</v>
      </c>
      <c r="H15" s="189">
        <f>tphk2!O163</f>
        <v>7.1428571428571432</v>
      </c>
      <c r="I15" s="189">
        <f>tphk2!O223</f>
        <v>7.4444444444444446</v>
      </c>
      <c r="J15" s="189">
        <f t="shared" si="0"/>
        <v>7.4064110492681925</v>
      </c>
      <c r="K15" s="189">
        <f>TKHK1!P36</f>
        <v>6.9822442108156402</v>
      </c>
      <c r="L15" s="191">
        <f t="shared" si="1"/>
        <v>7.1943276300419168</v>
      </c>
    </row>
    <row r="16" spans="1:12" ht="16.5" customHeight="1">
      <c r="A16" s="6">
        <v>42</v>
      </c>
      <c r="B16" s="15" t="s">
        <v>27</v>
      </c>
      <c r="C16" s="16" t="s">
        <v>123</v>
      </c>
      <c r="D16" s="17" t="s">
        <v>124</v>
      </c>
      <c r="E16" s="18" t="s">
        <v>125</v>
      </c>
      <c r="F16" s="189">
        <f>tphk2!O49</f>
        <v>8</v>
      </c>
      <c r="G16" s="189">
        <f>tphk2!O111</f>
        <v>7.8181818181818183</v>
      </c>
      <c r="H16" s="189">
        <f>tphk2!O173</f>
        <v>7.2857142857142856</v>
      </c>
      <c r="I16" s="189">
        <f>tphk2!O233</f>
        <v>7.666666666666667</v>
      </c>
      <c r="J16" s="189">
        <f t="shared" si="0"/>
        <v>7.7615955473098328</v>
      </c>
      <c r="K16" s="189">
        <f>TKHK1!P46</f>
        <v>7.0503676217961937</v>
      </c>
      <c r="L16" s="191">
        <f t="shared" si="1"/>
        <v>7.4059815845530128</v>
      </c>
    </row>
    <row r="17" ht="16.5" customHeight="1"/>
    <row r="18" ht="16.5" customHeight="1"/>
  </sheetData>
  <mergeCells count="4">
    <mergeCell ref="A4:A5"/>
    <mergeCell ref="B4:C5"/>
    <mergeCell ref="D4:D5"/>
    <mergeCell ref="E4:E5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P121"/>
  <sheetViews>
    <sheetView topLeftCell="A55" workbookViewId="0">
      <selection activeCell="J110" sqref="J110"/>
    </sheetView>
  </sheetViews>
  <sheetFormatPr defaultRowHeight="15"/>
  <cols>
    <col min="1" max="1" width="4.28515625" customWidth="1"/>
    <col min="2" max="2" width="15.28515625" bestFit="1" customWidth="1"/>
    <col min="4" max="4" width="10.28515625" bestFit="1" customWidth="1"/>
    <col min="5" max="5" width="45.42578125" bestFit="1" customWidth="1"/>
    <col min="6" max="15" width="4.85546875" customWidth="1"/>
  </cols>
  <sheetData>
    <row r="1" spans="1:16" ht="18.75">
      <c r="A1" s="676" t="s">
        <v>126</v>
      </c>
      <c r="B1" s="676"/>
      <c r="C1" s="676"/>
      <c r="D1" s="676"/>
      <c r="E1" s="676"/>
      <c r="F1" s="676"/>
      <c r="G1" s="676"/>
      <c r="H1" s="676"/>
      <c r="I1" s="676"/>
      <c r="J1" s="676"/>
      <c r="K1" s="676"/>
      <c r="L1" s="676"/>
      <c r="M1" s="676"/>
      <c r="N1" s="676"/>
      <c r="O1" s="676"/>
      <c r="P1" s="676"/>
    </row>
    <row r="2" spans="1:16" ht="18.75">
      <c r="A2" s="676" t="s">
        <v>231</v>
      </c>
      <c r="B2" s="676"/>
      <c r="C2" s="676"/>
      <c r="D2" s="676"/>
      <c r="E2" s="676"/>
      <c r="F2" s="676"/>
      <c r="G2" s="676"/>
      <c r="H2" s="676"/>
      <c r="I2" s="676"/>
      <c r="J2" s="676"/>
      <c r="K2" s="676"/>
      <c r="L2" s="676"/>
      <c r="M2" s="676"/>
      <c r="N2" s="676"/>
      <c r="O2" s="676"/>
      <c r="P2" s="676"/>
    </row>
    <row r="3" spans="1:16" ht="18.75">
      <c r="A3" s="676" t="s">
        <v>127</v>
      </c>
      <c r="B3" s="676"/>
      <c r="C3" s="676"/>
      <c r="D3" s="676"/>
      <c r="E3" s="676"/>
      <c r="F3" s="676"/>
      <c r="G3" s="676"/>
      <c r="H3" s="676"/>
      <c r="I3" s="676"/>
      <c r="J3" s="676"/>
      <c r="K3" s="676"/>
      <c r="L3" s="676"/>
      <c r="M3" s="676"/>
      <c r="N3" s="676"/>
      <c r="O3" s="676"/>
      <c r="P3" s="676"/>
    </row>
    <row r="4" spans="1:16" ht="18.75">
      <c r="A4" s="677" t="s">
        <v>232</v>
      </c>
      <c r="B4" s="677"/>
      <c r="C4" s="677"/>
      <c r="D4" s="677"/>
      <c r="E4" s="677"/>
      <c r="F4" s="677"/>
      <c r="G4" s="677"/>
      <c r="H4" s="677"/>
      <c r="I4" s="677"/>
      <c r="J4" s="677"/>
      <c r="K4" s="677"/>
      <c r="L4" s="677"/>
      <c r="M4" s="677"/>
      <c r="N4" s="677"/>
      <c r="O4" s="677"/>
      <c r="P4" s="677"/>
    </row>
    <row r="5" spans="1:16" ht="18.75">
      <c r="A5" s="678" t="s">
        <v>233</v>
      </c>
      <c r="B5" s="678"/>
      <c r="C5" s="678"/>
      <c r="D5" s="678"/>
      <c r="E5" s="678"/>
      <c r="F5" s="678"/>
      <c r="G5" s="678"/>
      <c r="H5" s="678"/>
      <c r="I5" s="678"/>
      <c r="J5" s="678"/>
      <c r="K5" s="678"/>
      <c r="L5" s="678"/>
      <c r="M5" s="678"/>
      <c r="N5" s="678"/>
      <c r="O5" s="678"/>
      <c r="P5" s="678"/>
    </row>
    <row r="6" spans="1:16" ht="28.5">
      <c r="A6" s="661" t="s">
        <v>128</v>
      </c>
      <c r="B6" s="661" t="s">
        <v>129</v>
      </c>
      <c r="C6" s="661"/>
      <c r="D6" s="662" t="s">
        <v>130</v>
      </c>
      <c r="E6" s="662" t="s">
        <v>131</v>
      </c>
      <c r="F6" s="683" t="s">
        <v>132</v>
      </c>
      <c r="G6" s="683"/>
      <c r="H6" s="683"/>
      <c r="I6" s="683"/>
      <c r="J6" s="683"/>
      <c r="K6" s="226"/>
      <c r="L6" s="684" t="s">
        <v>133</v>
      </c>
      <c r="M6" s="662" t="s">
        <v>134</v>
      </c>
      <c r="N6" s="662" t="s">
        <v>135</v>
      </c>
      <c r="O6" s="662"/>
      <c r="P6" s="244" t="s">
        <v>234</v>
      </c>
    </row>
    <row r="7" spans="1:16">
      <c r="A7" s="661"/>
      <c r="B7" s="661"/>
      <c r="C7" s="661"/>
      <c r="D7" s="662"/>
      <c r="E7" s="662"/>
      <c r="F7" s="683"/>
      <c r="G7" s="683"/>
      <c r="H7" s="683"/>
      <c r="I7" s="683"/>
      <c r="J7" s="683"/>
      <c r="K7" s="226"/>
      <c r="L7" s="684"/>
      <c r="M7" s="662"/>
      <c r="N7" s="228" t="s">
        <v>133</v>
      </c>
      <c r="O7" s="228" t="s">
        <v>134</v>
      </c>
      <c r="P7" s="229">
        <v>6</v>
      </c>
    </row>
    <row r="8" spans="1:16" ht="17.25" customHeight="1">
      <c r="A8" s="6">
        <v>1</v>
      </c>
      <c r="B8" s="11" t="s">
        <v>0</v>
      </c>
      <c r="C8" s="12" t="s">
        <v>1</v>
      </c>
      <c r="D8" s="13" t="s">
        <v>2</v>
      </c>
      <c r="E8" s="14" t="s">
        <v>3</v>
      </c>
      <c r="F8" s="67">
        <v>6</v>
      </c>
      <c r="G8" s="68">
        <v>7</v>
      </c>
      <c r="H8" s="68">
        <v>8</v>
      </c>
      <c r="I8" s="68">
        <v>7</v>
      </c>
      <c r="J8" s="68"/>
      <c r="K8" s="68"/>
      <c r="L8" s="68">
        <v>7</v>
      </c>
      <c r="M8" s="61"/>
      <c r="N8" s="230">
        <f>(((F8+G8+H8+I8)*2)+L8*3)/11</f>
        <v>7</v>
      </c>
      <c r="O8" s="61"/>
      <c r="P8" s="231">
        <f>MAX(N8,O8)</f>
        <v>7</v>
      </c>
    </row>
    <row r="9" spans="1:16" ht="17.25" customHeight="1">
      <c r="A9" s="6">
        <v>2</v>
      </c>
      <c r="B9" s="15" t="s">
        <v>4</v>
      </c>
      <c r="C9" s="16" t="s">
        <v>5</v>
      </c>
      <c r="D9" s="17" t="s">
        <v>137</v>
      </c>
      <c r="E9" s="18" t="s">
        <v>138</v>
      </c>
      <c r="F9" s="69">
        <v>6</v>
      </c>
      <c r="G9" s="68">
        <v>8</v>
      </c>
      <c r="H9" s="68">
        <v>7</v>
      </c>
      <c r="I9" s="68">
        <v>7</v>
      </c>
      <c r="J9" s="68"/>
      <c r="K9" s="68"/>
      <c r="L9" s="68">
        <v>6</v>
      </c>
      <c r="M9" s="61"/>
      <c r="N9" s="230">
        <f t="shared" ref="N9:N60" si="0">(((F9+G9+H9+I9)*2)+L9*3)/11</f>
        <v>6.7272727272727275</v>
      </c>
      <c r="O9" s="61"/>
      <c r="P9" s="231">
        <f t="shared" ref="P9:P60" si="1">MAX(N9,O9)</f>
        <v>6.7272727272727275</v>
      </c>
    </row>
    <row r="10" spans="1:16" ht="17.25" customHeight="1">
      <c r="A10" s="6">
        <v>3</v>
      </c>
      <c r="B10" s="15" t="s">
        <v>6</v>
      </c>
      <c r="C10" s="16" t="s">
        <v>7</v>
      </c>
      <c r="D10" s="17" t="s">
        <v>8</v>
      </c>
      <c r="E10" s="18" t="s">
        <v>9</v>
      </c>
      <c r="F10" s="69">
        <v>6</v>
      </c>
      <c r="G10" s="68">
        <v>7</v>
      </c>
      <c r="H10" s="68">
        <v>6</v>
      </c>
      <c r="I10" s="68">
        <v>7</v>
      </c>
      <c r="J10" s="68"/>
      <c r="K10" s="68"/>
      <c r="L10" s="68">
        <v>7</v>
      </c>
      <c r="M10" s="61"/>
      <c r="N10" s="230">
        <f t="shared" si="0"/>
        <v>6.6363636363636367</v>
      </c>
      <c r="O10" s="61"/>
      <c r="P10" s="231">
        <f t="shared" si="1"/>
        <v>6.6363636363636367</v>
      </c>
    </row>
    <row r="11" spans="1:16" ht="17.25" customHeight="1">
      <c r="A11" s="6">
        <v>4</v>
      </c>
      <c r="B11" s="15" t="s">
        <v>10</v>
      </c>
      <c r="C11" s="16" t="s">
        <v>11</v>
      </c>
      <c r="D11" s="19">
        <v>37142</v>
      </c>
      <c r="E11" s="18" t="s">
        <v>12</v>
      </c>
      <c r="F11" s="69">
        <v>7</v>
      </c>
      <c r="G11" s="68">
        <v>8</v>
      </c>
      <c r="H11" s="68">
        <v>8</v>
      </c>
      <c r="I11" s="68">
        <v>10</v>
      </c>
      <c r="J11" s="68"/>
      <c r="K11" s="68"/>
      <c r="L11" s="68">
        <v>8</v>
      </c>
      <c r="M11" s="61"/>
      <c r="N11" s="230">
        <f t="shared" si="0"/>
        <v>8.1818181818181817</v>
      </c>
      <c r="O11" s="61"/>
      <c r="P11" s="231">
        <f t="shared" si="1"/>
        <v>8.1818181818181817</v>
      </c>
    </row>
    <row r="12" spans="1:16" ht="17.25" customHeight="1">
      <c r="A12" s="6">
        <v>5</v>
      </c>
      <c r="B12" s="15" t="s">
        <v>13</v>
      </c>
      <c r="C12" s="16" t="s">
        <v>14</v>
      </c>
      <c r="D12" s="17" t="s">
        <v>15</v>
      </c>
      <c r="E12" s="18" t="s">
        <v>16</v>
      </c>
      <c r="F12" s="70">
        <v>8</v>
      </c>
      <c r="G12" s="68">
        <v>8</v>
      </c>
      <c r="H12" s="68">
        <v>9</v>
      </c>
      <c r="I12" s="68">
        <v>7</v>
      </c>
      <c r="J12" s="68"/>
      <c r="K12" s="68"/>
      <c r="L12" s="68">
        <v>7</v>
      </c>
      <c r="M12" s="61"/>
      <c r="N12" s="230">
        <f t="shared" si="0"/>
        <v>7.7272727272727275</v>
      </c>
      <c r="O12" s="61"/>
      <c r="P12" s="231">
        <f t="shared" si="1"/>
        <v>7.7272727272727275</v>
      </c>
    </row>
    <row r="13" spans="1:16" ht="17.25" customHeight="1">
      <c r="A13" s="6">
        <v>6</v>
      </c>
      <c r="B13" s="20" t="s">
        <v>17</v>
      </c>
      <c r="C13" s="21" t="s">
        <v>18</v>
      </c>
      <c r="D13" s="22" t="s">
        <v>19</v>
      </c>
      <c r="E13" s="23" t="s">
        <v>20</v>
      </c>
      <c r="F13" s="67"/>
      <c r="G13" s="68"/>
      <c r="H13" s="68"/>
      <c r="I13" s="68"/>
      <c r="J13" s="68"/>
      <c r="K13" s="68"/>
      <c r="L13" s="68"/>
      <c r="M13" s="61"/>
      <c r="N13" s="230"/>
      <c r="O13" s="61"/>
      <c r="P13" s="231" t="s">
        <v>195</v>
      </c>
    </row>
    <row r="14" spans="1:16" ht="17.25" customHeight="1">
      <c r="A14" s="6">
        <v>7</v>
      </c>
      <c r="B14" s="15" t="s">
        <v>23</v>
      </c>
      <c r="C14" s="16" t="s">
        <v>24</v>
      </c>
      <c r="D14" s="19">
        <v>36929</v>
      </c>
      <c r="E14" s="18" t="s">
        <v>25</v>
      </c>
      <c r="F14" s="67">
        <v>6</v>
      </c>
      <c r="G14" s="68">
        <v>7</v>
      </c>
      <c r="H14" s="68">
        <v>7</v>
      </c>
      <c r="I14" s="68">
        <v>7</v>
      </c>
      <c r="J14" s="68"/>
      <c r="K14" s="68"/>
      <c r="L14" s="68">
        <v>7</v>
      </c>
      <c r="M14" s="61"/>
      <c r="N14" s="230">
        <f t="shared" si="0"/>
        <v>6.8181818181818183</v>
      </c>
      <c r="O14" s="61"/>
      <c r="P14" s="231">
        <f t="shared" si="1"/>
        <v>6.8181818181818183</v>
      </c>
    </row>
    <row r="15" spans="1:16" ht="17.25" customHeight="1">
      <c r="A15" s="6">
        <v>8</v>
      </c>
      <c r="B15" s="15" t="s">
        <v>139</v>
      </c>
      <c r="C15" s="16" t="s">
        <v>140</v>
      </c>
      <c r="D15" s="17" t="s">
        <v>141</v>
      </c>
      <c r="E15" s="18" t="s">
        <v>142</v>
      </c>
      <c r="F15" s="67">
        <v>7</v>
      </c>
      <c r="G15" s="68">
        <v>7</v>
      </c>
      <c r="H15" s="68">
        <v>7</v>
      </c>
      <c r="I15" s="68">
        <v>7</v>
      </c>
      <c r="J15" s="68"/>
      <c r="K15" s="68"/>
      <c r="L15" s="68">
        <v>7</v>
      </c>
      <c r="M15" s="61"/>
      <c r="N15" s="230">
        <f t="shared" si="0"/>
        <v>7</v>
      </c>
      <c r="O15" s="61"/>
      <c r="P15" s="231">
        <f t="shared" si="1"/>
        <v>7</v>
      </c>
    </row>
    <row r="16" spans="1:16" ht="17.25" customHeight="1">
      <c r="A16" s="6">
        <v>9</v>
      </c>
      <c r="B16" s="15" t="s">
        <v>143</v>
      </c>
      <c r="C16" s="16" t="s">
        <v>144</v>
      </c>
      <c r="D16" s="17" t="s">
        <v>145</v>
      </c>
      <c r="E16" s="18" t="s">
        <v>26</v>
      </c>
      <c r="F16" s="67">
        <v>7</v>
      </c>
      <c r="G16" s="68">
        <v>7</v>
      </c>
      <c r="H16" s="68">
        <v>8</v>
      </c>
      <c r="I16" s="68">
        <v>8</v>
      </c>
      <c r="J16" s="68"/>
      <c r="K16" s="68"/>
      <c r="L16" s="68">
        <v>7</v>
      </c>
      <c r="M16" s="61"/>
      <c r="N16" s="230">
        <f t="shared" si="0"/>
        <v>7.3636363636363633</v>
      </c>
      <c r="O16" s="61"/>
      <c r="P16" s="231">
        <f t="shared" si="1"/>
        <v>7.3636363636363633</v>
      </c>
    </row>
    <row r="17" spans="1:16" ht="17.25" customHeight="1">
      <c r="A17" s="6">
        <v>10</v>
      </c>
      <c r="B17" s="24" t="s">
        <v>29</v>
      </c>
      <c r="C17" s="25" t="s">
        <v>30</v>
      </c>
      <c r="D17" s="26">
        <v>37231</v>
      </c>
      <c r="E17" s="27" t="s">
        <v>31</v>
      </c>
      <c r="F17" s="67"/>
      <c r="G17" s="68"/>
      <c r="H17" s="68"/>
      <c r="I17" s="68"/>
      <c r="J17" s="68"/>
      <c r="K17" s="68"/>
      <c r="L17" s="68"/>
      <c r="M17" s="61"/>
      <c r="N17" s="230"/>
      <c r="O17" s="61"/>
      <c r="P17" s="231" t="s">
        <v>195</v>
      </c>
    </row>
    <row r="18" spans="1:16" ht="17.25" customHeight="1">
      <c r="A18" s="6">
        <v>11</v>
      </c>
      <c r="B18" s="28" t="s">
        <v>32</v>
      </c>
      <c r="C18" s="29" t="s">
        <v>33</v>
      </c>
      <c r="D18" s="30" t="s">
        <v>34</v>
      </c>
      <c r="E18" s="31" t="s">
        <v>35</v>
      </c>
      <c r="F18" s="71">
        <v>6</v>
      </c>
      <c r="G18" s="68">
        <v>6</v>
      </c>
      <c r="H18" s="68">
        <v>7</v>
      </c>
      <c r="I18" s="68">
        <v>6</v>
      </c>
      <c r="J18" s="68"/>
      <c r="K18" s="68"/>
      <c r="L18" s="68">
        <v>6</v>
      </c>
      <c r="M18" s="61"/>
      <c r="N18" s="230">
        <f t="shared" si="0"/>
        <v>6.1818181818181817</v>
      </c>
      <c r="O18" s="61"/>
      <c r="P18" s="231">
        <f t="shared" si="1"/>
        <v>6.1818181818181817</v>
      </c>
    </row>
    <row r="19" spans="1:16" ht="17.25" customHeight="1">
      <c r="A19" s="6">
        <v>12</v>
      </c>
      <c r="B19" s="7" t="s">
        <v>36</v>
      </c>
      <c r="C19" s="8" t="s">
        <v>37</v>
      </c>
      <c r="D19" s="9">
        <v>37205</v>
      </c>
      <c r="E19" s="10" t="s">
        <v>38</v>
      </c>
      <c r="F19" s="92"/>
      <c r="G19" s="93"/>
      <c r="H19" s="93"/>
      <c r="I19" s="93"/>
      <c r="J19" s="93"/>
      <c r="K19" s="93"/>
      <c r="L19" s="93"/>
      <c r="M19" s="94"/>
      <c r="N19" s="230"/>
      <c r="O19" s="94"/>
      <c r="P19" s="231" t="s">
        <v>195</v>
      </c>
    </row>
    <row r="20" spans="1:16" ht="17.25" customHeight="1">
      <c r="A20" s="6">
        <v>13</v>
      </c>
      <c r="B20" s="15" t="s">
        <v>146</v>
      </c>
      <c r="C20" s="16" t="s">
        <v>147</v>
      </c>
      <c r="D20" s="17" t="s">
        <v>148</v>
      </c>
      <c r="E20" s="18" t="s">
        <v>56</v>
      </c>
      <c r="F20" s="72"/>
      <c r="G20" s="68"/>
      <c r="H20" s="68"/>
      <c r="I20" s="68"/>
      <c r="J20" s="68"/>
      <c r="K20" s="68"/>
      <c r="L20" s="68"/>
      <c r="M20" s="61"/>
      <c r="N20" s="230"/>
      <c r="O20" s="61"/>
      <c r="P20" s="231" t="s">
        <v>195</v>
      </c>
    </row>
    <row r="21" spans="1:16" ht="17.25" customHeight="1">
      <c r="A21" s="6">
        <v>14</v>
      </c>
      <c r="B21" s="15" t="s">
        <v>13</v>
      </c>
      <c r="C21" s="16" t="s">
        <v>40</v>
      </c>
      <c r="D21" s="17" t="s">
        <v>41</v>
      </c>
      <c r="E21" s="18" t="s">
        <v>149</v>
      </c>
      <c r="F21" s="67">
        <v>6</v>
      </c>
      <c r="G21" s="68">
        <v>7</v>
      </c>
      <c r="H21" s="68">
        <v>8</v>
      </c>
      <c r="I21" s="68">
        <v>7</v>
      </c>
      <c r="J21" s="68"/>
      <c r="K21" s="68"/>
      <c r="L21" s="68">
        <v>6</v>
      </c>
      <c r="M21" s="61"/>
      <c r="N21" s="230">
        <f t="shared" si="0"/>
        <v>6.7272727272727275</v>
      </c>
      <c r="O21" s="61"/>
      <c r="P21" s="231">
        <f t="shared" si="1"/>
        <v>6.7272727272727275</v>
      </c>
    </row>
    <row r="22" spans="1:16" ht="17.25" customHeight="1">
      <c r="A22" s="6">
        <v>15</v>
      </c>
      <c r="B22" s="15" t="s">
        <v>42</v>
      </c>
      <c r="C22" s="16" t="s">
        <v>40</v>
      </c>
      <c r="D22" s="17" t="s">
        <v>43</v>
      </c>
      <c r="E22" s="18" t="s">
        <v>22</v>
      </c>
      <c r="F22" s="67">
        <v>7</v>
      </c>
      <c r="G22" s="68">
        <v>7</v>
      </c>
      <c r="H22" s="68">
        <v>7</v>
      </c>
      <c r="I22" s="68">
        <v>7</v>
      </c>
      <c r="J22" s="68"/>
      <c r="K22" s="68"/>
      <c r="L22" s="68">
        <v>6</v>
      </c>
      <c r="M22" s="61"/>
      <c r="N22" s="230">
        <f t="shared" si="0"/>
        <v>6.7272727272727275</v>
      </c>
      <c r="O22" s="61"/>
      <c r="P22" s="231">
        <f t="shared" si="1"/>
        <v>6.7272727272727275</v>
      </c>
    </row>
    <row r="23" spans="1:16" ht="17.25" customHeight="1">
      <c r="A23" s="6">
        <v>16</v>
      </c>
      <c r="B23" s="7" t="s">
        <v>45</v>
      </c>
      <c r="C23" s="8" t="s">
        <v>46</v>
      </c>
      <c r="D23" s="9" t="s">
        <v>47</v>
      </c>
      <c r="E23" s="10" t="s">
        <v>48</v>
      </c>
      <c r="F23" s="100"/>
      <c r="G23" s="93"/>
      <c r="H23" s="93"/>
      <c r="I23" s="93"/>
      <c r="J23" s="93"/>
      <c r="K23" s="93"/>
      <c r="L23" s="93"/>
      <c r="M23" s="94"/>
      <c r="N23" s="230"/>
      <c r="O23" s="94"/>
      <c r="P23" s="231" t="s">
        <v>195</v>
      </c>
    </row>
    <row r="24" spans="1:16" ht="17.25" customHeight="1">
      <c r="A24" s="6">
        <v>17</v>
      </c>
      <c r="B24" s="15" t="s">
        <v>36</v>
      </c>
      <c r="C24" s="16" t="s">
        <v>46</v>
      </c>
      <c r="D24" s="17" t="s">
        <v>49</v>
      </c>
      <c r="E24" s="18" t="s">
        <v>44</v>
      </c>
      <c r="F24" s="67">
        <v>5</v>
      </c>
      <c r="G24" s="68">
        <v>5</v>
      </c>
      <c r="H24" s="68">
        <v>6</v>
      </c>
      <c r="I24" s="68">
        <v>6</v>
      </c>
      <c r="J24" s="68"/>
      <c r="K24" s="68"/>
      <c r="L24" s="68">
        <v>5</v>
      </c>
      <c r="M24" s="61"/>
      <c r="N24" s="230">
        <f t="shared" si="0"/>
        <v>5.3636363636363633</v>
      </c>
      <c r="O24" s="61"/>
      <c r="P24" s="231">
        <f t="shared" si="1"/>
        <v>5.3636363636363633</v>
      </c>
    </row>
    <row r="25" spans="1:16" ht="17.25" customHeight="1">
      <c r="A25" s="6">
        <v>18</v>
      </c>
      <c r="B25" s="15" t="s">
        <v>50</v>
      </c>
      <c r="C25" s="16" t="s">
        <v>46</v>
      </c>
      <c r="D25" s="19">
        <v>36739</v>
      </c>
      <c r="E25" s="18" t="s">
        <v>51</v>
      </c>
      <c r="F25" s="72">
        <v>8</v>
      </c>
      <c r="G25" s="68">
        <v>8</v>
      </c>
      <c r="H25" s="68">
        <v>9</v>
      </c>
      <c r="I25" s="68">
        <v>9</v>
      </c>
      <c r="J25" s="68"/>
      <c r="K25" s="68"/>
      <c r="L25" s="68">
        <v>8</v>
      </c>
      <c r="M25" s="61"/>
      <c r="N25" s="230">
        <f t="shared" si="0"/>
        <v>8.3636363636363633</v>
      </c>
      <c r="O25" s="61"/>
      <c r="P25" s="231">
        <f t="shared" si="1"/>
        <v>8.3636363636363633</v>
      </c>
    </row>
    <row r="26" spans="1:16" ht="17.25" customHeight="1">
      <c r="A26" s="6">
        <v>19</v>
      </c>
      <c r="B26" s="15" t="s">
        <v>53</v>
      </c>
      <c r="C26" s="16" t="s">
        <v>54</v>
      </c>
      <c r="D26" s="17" t="s">
        <v>55</v>
      </c>
      <c r="E26" s="18" t="s">
        <v>56</v>
      </c>
      <c r="F26" s="67"/>
      <c r="G26" s="68"/>
      <c r="H26" s="68"/>
      <c r="I26" s="68"/>
      <c r="J26" s="68"/>
      <c r="K26" s="68"/>
      <c r="L26" s="68"/>
      <c r="M26" s="61"/>
      <c r="N26" s="230"/>
      <c r="O26" s="61"/>
      <c r="P26" s="231" t="s">
        <v>195</v>
      </c>
    </row>
    <row r="27" spans="1:16" ht="17.25" customHeight="1">
      <c r="A27" s="6">
        <v>20</v>
      </c>
      <c r="B27" s="96" t="s">
        <v>57</v>
      </c>
      <c r="C27" s="97" t="s">
        <v>58</v>
      </c>
      <c r="D27" s="98" t="s">
        <v>59</v>
      </c>
      <c r="E27" s="99" t="s">
        <v>60</v>
      </c>
      <c r="F27" s="100"/>
      <c r="G27" s="93"/>
      <c r="H27" s="93"/>
      <c r="I27" s="93"/>
      <c r="J27" s="93"/>
      <c r="K27" s="93"/>
      <c r="L27" s="93"/>
      <c r="M27" s="94"/>
      <c r="N27" s="230"/>
      <c r="O27" s="94"/>
      <c r="P27" s="231" t="s">
        <v>195</v>
      </c>
    </row>
    <row r="28" spans="1:16" ht="17.25" customHeight="1">
      <c r="A28" s="6">
        <v>21</v>
      </c>
      <c r="B28" s="15" t="s">
        <v>17</v>
      </c>
      <c r="C28" s="16" t="s">
        <v>61</v>
      </c>
      <c r="D28" s="17" t="s">
        <v>62</v>
      </c>
      <c r="E28" s="18" t="s">
        <v>63</v>
      </c>
      <c r="F28" s="67">
        <v>7</v>
      </c>
      <c r="G28" s="68">
        <v>7</v>
      </c>
      <c r="H28" s="68">
        <v>7</v>
      </c>
      <c r="I28" s="68">
        <v>7</v>
      </c>
      <c r="J28" s="68"/>
      <c r="K28" s="68"/>
      <c r="L28" s="68">
        <v>7</v>
      </c>
      <c r="M28" s="61"/>
      <c r="N28" s="230">
        <f t="shared" si="0"/>
        <v>7</v>
      </c>
      <c r="O28" s="61"/>
      <c r="P28" s="231">
        <f t="shared" si="1"/>
        <v>7</v>
      </c>
    </row>
    <row r="29" spans="1:16" ht="17.25" customHeight="1">
      <c r="A29" s="6">
        <v>22</v>
      </c>
      <c r="B29" s="33" t="s">
        <v>64</v>
      </c>
      <c r="C29" s="34" t="s">
        <v>65</v>
      </c>
      <c r="D29" s="35">
        <v>36923</v>
      </c>
      <c r="E29" s="36" t="s">
        <v>66</v>
      </c>
      <c r="F29" s="67"/>
      <c r="G29" s="68"/>
      <c r="H29" s="68"/>
      <c r="I29" s="68"/>
      <c r="J29" s="68"/>
      <c r="K29" s="68"/>
      <c r="L29" s="68"/>
      <c r="M29" s="61"/>
      <c r="N29" s="230"/>
      <c r="O29" s="61"/>
      <c r="P29" s="231" t="s">
        <v>195</v>
      </c>
    </row>
    <row r="30" spans="1:16" ht="17.25" customHeight="1">
      <c r="A30" s="6">
        <v>23</v>
      </c>
      <c r="B30" s="15" t="s">
        <v>21</v>
      </c>
      <c r="C30" s="16" t="s">
        <v>67</v>
      </c>
      <c r="D30" s="17" t="s">
        <v>68</v>
      </c>
      <c r="E30" s="18" t="s">
        <v>69</v>
      </c>
      <c r="F30" s="67">
        <v>9</v>
      </c>
      <c r="G30" s="68">
        <v>8</v>
      </c>
      <c r="H30" s="68">
        <v>9</v>
      </c>
      <c r="I30" s="68">
        <v>8</v>
      </c>
      <c r="J30" s="68"/>
      <c r="K30" s="68"/>
      <c r="L30" s="68">
        <v>8</v>
      </c>
      <c r="M30" s="61"/>
      <c r="N30" s="230">
        <f t="shared" si="0"/>
        <v>8.3636363636363633</v>
      </c>
      <c r="O30" s="61"/>
      <c r="P30" s="231">
        <f t="shared" si="1"/>
        <v>8.3636363636363633</v>
      </c>
    </row>
    <row r="31" spans="1:16" ht="17.25" customHeight="1">
      <c r="A31" s="6">
        <v>24</v>
      </c>
      <c r="B31" s="15" t="s">
        <v>150</v>
      </c>
      <c r="C31" s="16" t="s">
        <v>67</v>
      </c>
      <c r="D31" s="17" t="s">
        <v>151</v>
      </c>
      <c r="E31" s="18" t="s">
        <v>39</v>
      </c>
      <c r="F31" s="67">
        <v>8</v>
      </c>
      <c r="G31" s="68">
        <v>8</v>
      </c>
      <c r="H31" s="68">
        <v>9</v>
      </c>
      <c r="I31" s="68">
        <v>10</v>
      </c>
      <c r="J31" s="68"/>
      <c r="K31" s="68"/>
      <c r="L31" s="68">
        <v>8</v>
      </c>
      <c r="M31" s="61"/>
      <c r="N31" s="230">
        <f t="shared" si="0"/>
        <v>8.545454545454545</v>
      </c>
      <c r="O31" s="61"/>
      <c r="P31" s="231">
        <f t="shared" si="1"/>
        <v>8.545454545454545</v>
      </c>
    </row>
    <row r="32" spans="1:16" ht="17.25" customHeight="1">
      <c r="A32" s="6">
        <v>25</v>
      </c>
      <c r="B32" s="37" t="s">
        <v>70</v>
      </c>
      <c r="C32" s="38" t="s">
        <v>71</v>
      </c>
      <c r="D32" s="39">
        <v>37014</v>
      </c>
      <c r="E32" s="40" t="s">
        <v>72</v>
      </c>
      <c r="F32" s="67">
        <v>8</v>
      </c>
      <c r="G32" s="68">
        <v>8</v>
      </c>
      <c r="H32" s="68">
        <v>8</v>
      </c>
      <c r="I32" s="68">
        <v>8</v>
      </c>
      <c r="J32" s="68"/>
      <c r="K32" s="68"/>
      <c r="L32" s="68">
        <v>8</v>
      </c>
      <c r="M32" s="61"/>
      <c r="N32" s="230">
        <f t="shared" si="0"/>
        <v>8</v>
      </c>
      <c r="O32" s="61"/>
      <c r="P32" s="231">
        <f t="shared" si="1"/>
        <v>8</v>
      </c>
    </row>
    <row r="33" spans="1:16" ht="17.25" customHeight="1">
      <c r="A33" s="6">
        <v>26</v>
      </c>
      <c r="B33" s="15" t="s">
        <v>17</v>
      </c>
      <c r="C33" s="16" t="s">
        <v>73</v>
      </c>
      <c r="D33" s="17" t="s">
        <v>74</v>
      </c>
      <c r="E33" s="18" t="s">
        <v>56</v>
      </c>
      <c r="F33" s="73">
        <v>8</v>
      </c>
      <c r="G33" s="68">
        <v>8</v>
      </c>
      <c r="H33" s="68">
        <v>8</v>
      </c>
      <c r="I33" s="68">
        <v>8</v>
      </c>
      <c r="J33" s="68"/>
      <c r="K33" s="68"/>
      <c r="L33" s="230">
        <v>8</v>
      </c>
      <c r="M33" s="61"/>
      <c r="N33" s="230">
        <f t="shared" si="0"/>
        <v>8</v>
      </c>
      <c r="O33" s="61"/>
      <c r="P33" s="231">
        <f t="shared" si="1"/>
        <v>8</v>
      </c>
    </row>
    <row r="34" spans="1:16" ht="17.25" customHeight="1">
      <c r="A34" s="6">
        <v>27</v>
      </c>
      <c r="B34" s="15" t="s">
        <v>17</v>
      </c>
      <c r="C34" s="16" t="s">
        <v>73</v>
      </c>
      <c r="D34" s="17" t="s">
        <v>75</v>
      </c>
      <c r="E34" s="18" t="s">
        <v>52</v>
      </c>
      <c r="F34" s="71">
        <v>8</v>
      </c>
      <c r="G34" s="68">
        <v>7</v>
      </c>
      <c r="H34" s="68">
        <v>7</v>
      </c>
      <c r="I34" s="68">
        <v>7</v>
      </c>
      <c r="J34" s="68"/>
      <c r="K34" s="68"/>
      <c r="L34" s="230">
        <v>7</v>
      </c>
      <c r="M34" s="61"/>
      <c r="N34" s="230">
        <f t="shared" si="0"/>
        <v>7.1818181818181817</v>
      </c>
      <c r="O34" s="61"/>
      <c r="P34" s="231">
        <f t="shared" si="1"/>
        <v>7.1818181818181817</v>
      </c>
    </row>
    <row r="35" spans="1:16" ht="17.25" customHeight="1">
      <c r="A35" s="6">
        <v>28</v>
      </c>
      <c r="B35" s="15" t="s">
        <v>76</v>
      </c>
      <c r="C35" s="16" t="s">
        <v>77</v>
      </c>
      <c r="D35" s="17" t="s">
        <v>78</v>
      </c>
      <c r="E35" s="18" t="s">
        <v>63</v>
      </c>
      <c r="F35" s="67">
        <v>8</v>
      </c>
      <c r="G35" s="68">
        <v>8</v>
      </c>
      <c r="H35" s="68">
        <v>8</v>
      </c>
      <c r="I35" s="68">
        <v>9</v>
      </c>
      <c r="J35" s="68"/>
      <c r="K35" s="68"/>
      <c r="L35" s="230">
        <v>8</v>
      </c>
      <c r="M35" s="61"/>
      <c r="N35" s="230">
        <f t="shared" si="0"/>
        <v>8.1818181818181817</v>
      </c>
      <c r="O35" s="61"/>
      <c r="P35" s="231">
        <f t="shared" si="1"/>
        <v>8.1818181818181817</v>
      </c>
    </row>
    <row r="36" spans="1:16" ht="17.25" customHeight="1">
      <c r="A36" s="6">
        <v>29</v>
      </c>
      <c r="B36" s="15" t="s">
        <v>119</v>
      </c>
      <c r="C36" s="16" t="s">
        <v>120</v>
      </c>
      <c r="D36" s="17" t="s">
        <v>121</v>
      </c>
      <c r="E36" s="18" t="s">
        <v>122</v>
      </c>
      <c r="F36" s="67"/>
      <c r="G36" s="68"/>
      <c r="H36" s="68"/>
      <c r="I36" s="68"/>
      <c r="J36" s="68"/>
      <c r="K36" s="68"/>
      <c r="L36" s="230"/>
      <c r="M36" s="61"/>
      <c r="N36" s="230"/>
      <c r="O36" s="61"/>
      <c r="P36" s="231" t="s">
        <v>195</v>
      </c>
    </row>
    <row r="37" spans="1:16" ht="17.25" customHeight="1">
      <c r="A37" s="6">
        <v>30</v>
      </c>
      <c r="B37" s="41" t="s">
        <v>79</v>
      </c>
      <c r="C37" s="42" t="s">
        <v>80</v>
      </c>
      <c r="D37" s="43" t="s">
        <v>81</v>
      </c>
      <c r="E37" s="44" t="s">
        <v>82</v>
      </c>
      <c r="F37" s="67">
        <v>8</v>
      </c>
      <c r="G37" s="68">
        <v>8</v>
      </c>
      <c r="H37" s="68">
        <v>7</v>
      </c>
      <c r="I37" s="68">
        <v>7</v>
      </c>
      <c r="J37" s="68"/>
      <c r="K37" s="68"/>
      <c r="L37" s="230">
        <v>8</v>
      </c>
      <c r="M37" s="61"/>
      <c r="N37" s="230">
        <f t="shared" si="0"/>
        <v>7.6363636363636367</v>
      </c>
      <c r="O37" s="61"/>
      <c r="P37" s="231">
        <f t="shared" si="1"/>
        <v>7.6363636363636367</v>
      </c>
    </row>
    <row r="38" spans="1:16" ht="17.25" customHeight="1">
      <c r="A38" s="6">
        <v>31</v>
      </c>
      <c r="B38" s="20" t="s">
        <v>83</v>
      </c>
      <c r="C38" s="21" t="s">
        <v>80</v>
      </c>
      <c r="D38" s="22" t="s">
        <v>84</v>
      </c>
      <c r="E38" s="23" t="s">
        <v>85</v>
      </c>
      <c r="F38" s="67">
        <v>9</v>
      </c>
      <c r="G38" s="68">
        <v>9</v>
      </c>
      <c r="H38" s="68">
        <v>8</v>
      </c>
      <c r="I38" s="68">
        <v>9</v>
      </c>
      <c r="J38" s="68"/>
      <c r="K38" s="68"/>
      <c r="L38" s="230">
        <v>8</v>
      </c>
      <c r="M38" s="61"/>
      <c r="N38" s="230">
        <f t="shared" si="0"/>
        <v>8.545454545454545</v>
      </c>
      <c r="O38" s="61"/>
      <c r="P38" s="231">
        <f t="shared" si="1"/>
        <v>8.545454545454545</v>
      </c>
    </row>
    <row r="39" spans="1:16" ht="17.25" customHeight="1">
      <c r="A39" s="6">
        <v>32</v>
      </c>
      <c r="B39" s="41" t="s">
        <v>4</v>
      </c>
      <c r="C39" s="42" t="s">
        <v>86</v>
      </c>
      <c r="D39" s="45">
        <v>37231</v>
      </c>
      <c r="E39" s="44" t="s">
        <v>87</v>
      </c>
      <c r="F39" s="69">
        <v>8</v>
      </c>
      <c r="G39" s="68">
        <v>7</v>
      </c>
      <c r="H39" s="68">
        <v>8</v>
      </c>
      <c r="I39" s="68">
        <v>7</v>
      </c>
      <c r="J39" s="68"/>
      <c r="K39" s="68"/>
      <c r="L39" s="230">
        <v>7</v>
      </c>
      <c r="M39" s="61"/>
      <c r="N39" s="230">
        <f t="shared" si="0"/>
        <v>7.3636363636363633</v>
      </c>
      <c r="O39" s="61"/>
      <c r="P39" s="231">
        <f t="shared" si="1"/>
        <v>7.3636363636363633</v>
      </c>
    </row>
    <row r="40" spans="1:16" ht="17.25" customHeight="1">
      <c r="A40" s="6">
        <v>33</v>
      </c>
      <c r="B40" s="15" t="s">
        <v>36</v>
      </c>
      <c r="C40" s="16" t="s">
        <v>88</v>
      </c>
      <c r="D40" s="17" t="s">
        <v>89</v>
      </c>
      <c r="E40" s="18" t="s">
        <v>22</v>
      </c>
      <c r="F40" s="67">
        <v>7</v>
      </c>
      <c r="G40" s="68">
        <v>8</v>
      </c>
      <c r="H40" s="68">
        <v>9</v>
      </c>
      <c r="I40" s="68">
        <v>8</v>
      </c>
      <c r="J40" s="68"/>
      <c r="K40" s="68"/>
      <c r="L40" s="230">
        <v>7</v>
      </c>
      <c r="M40" s="61"/>
      <c r="N40" s="230">
        <f t="shared" si="0"/>
        <v>7.7272727272727275</v>
      </c>
      <c r="O40" s="61"/>
      <c r="P40" s="231">
        <f t="shared" si="1"/>
        <v>7.7272727272727275</v>
      </c>
    </row>
    <row r="41" spans="1:16" ht="17.25" customHeight="1">
      <c r="A41" s="6">
        <v>34</v>
      </c>
      <c r="B41" s="15" t="s">
        <v>94</v>
      </c>
      <c r="C41" s="16" t="s">
        <v>152</v>
      </c>
      <c r="D41" s="17" t="s">
        <v>95</v>
      </c>
      <c r="E41" s="18" t="s">
        <v>44</v>
      </c>
      <c r="F41" s="74"/>
      <c r="G41" s="68"/>
      <c r="H41" s="68"/>
      <c r="I41" s="68"/>
      <c r="J41" s="68"/>
      <c r="K41" s="68"/>
      <c r="L41" s="230"/>
      <c r="M41" s="61"/>
      <c r="N41" s="230"/>
      <c r="O41" s="61"/>
      <c r="P41" s="231" t="s">
        <v>195</v>
      </c>
    </row>
    <row r="42" spans="1:16" ht="17.25" customHeight="1">
      <c r="A42" s="6">
        <v>35</v>
      </c>
      <c r="B42" s="101" t="s">
        <v>91</v>
      </c>
      <c r="C42" s="102" t="s">
        <v>90</v>
      </c>
      <c r="D42" s="103" t="s">
        <v>92</v>
      </c>
      <c r="E42" s="104" t="s">
        <v>93</v>
      </c>
      <c r="F42" s="92"/>
      <c r="G42" s="93"/>
      <c r="H42" s="93"/>
      <c r="I42" s="93"/>
      <c r="J42" s="93"/>
      <c r="K42" s="93"/>
      <c r="L42" s="232"/>
      <c r="M42" s="94"/>
      <c r="N42" s="230"/>
      <c r="O42" s="94"/>
      <c r="P42" s="231" t="s">
        <v>195</v>
      </c>
    </row>
    <row r="43" spans="1:16" ht="17.25" customHeight="1">
      <c r="A43" s="6">
        <v>36</v>
      </c>
      <c r="B43" s="46" t="s">
        <v>96</v>
      </c>
      <c r="C43" s="47" t="s">
        <v>97</v>
      </c>
      <c r="D43" s="48" t="s">
        <v>98</v>
      </c>
      <c r="E43" s="49" t="s">
        <v>99</v>
      </c>
      <c r="F43" s="75">
        <v>7</v>
      </c>
      <c r="G43" s="68">
        <v>8</v>
      </c>
      <c r="H43" s="68">
        <v>7</v>
      </c>
      <c r="I43" s="68">
        <v>7</v>
      </c>
      <c r="J43" s="68"/>
      <c r="K43" s="68"/>
      <c r="L43" s="230">
        <v>7</v>
      </c>
      <c r="M43" s="61"/>
      <c r="N43" s="230">
        <f t="shared" si="0"/>
        <v>7.1818181818181817</v>
      </c>
      <c r="O43" s="61"/>
      <c r="P43" s="231">
        <f t="shared" si="1"/>
        <v>7.1818181818181817</v>
      </c>
    </row>
    <row r="44" spans="1:16" ht="17.25" customHeight="1">
      <c r="A44" s="6">
        <v>37</v>
      </c>
      <c r="B44" s="15" t="s">
        <v>13</v>
      </c>
      <c r="C44" s="16" t="s">
        <v>97</v>
      </c>
      <c r="D44" s="17" t="s">
        <v>153</v>
      </c>
      <c r="E44" s="18" t="s">
        <v>48</v>
      </c>
      <c r="F44" s="67">
        <v>7</v>
      </c>
      <c r="G44" s="68">
        <v>7</v>
      </c>
      <c r="H44" s="68">
        <v>6</v>
      </c>
      <c r="I44" s="68">
        <v>7</v>
      </c>
      <c r="J44" s="68"/>
      <c r="K44" s="68"/>
      <c r="L44" s="230">
        <v>6</v>
      </c>
      <c r="M44" s="61"/>
      <c r="N44" s="230">
        <f t="shared" si="0"/>
        <v>6.5454545454545459</v>
      </c>
      <c r="O44" s="61"/>
      <c r="P44" s="231">
        <f t="shared" si="1"/>
        <v>6.5454545454545459</v>
      </c>
    </row>
    <row r="45" spans="1:16" ht="17.25" customHeight="1">
      <c r="A45" s="6">
        <v>38</v>
      </c>
      <c r="B45" s="20" t="s">
        <v>100</v>
      </c>
      <c r="C45" s="21" t="s">
        <v>101</v>
      </c>
      <c r="D45" s="50">
        <v>37014</v>
      </c>
      <c r="E45" s="23" t="s">
        <v>102</v>
      </c>
      <c r="F45" s="67">
        <v>7</v>
      </c>
      <c r="G45" s="68">
        <v>8</v>
      </c>
      <c r="H45" s="68">
        <v>8</v>
      </c>
      <c r="I45" s="68">
        <v>8</v>
      </c>
      <c r="J45" s="68"/>
      <c r="K45" s="68"/>
      <c r="L45" s="230">
        <v>7</v>
      </c>
      <c r="M45" s="61"/>
      <c r="N45" s="230">
        <f t="shared" si="0"/>
        <v>7.5454545454545459</v>
      </c>
      <c r="O45" s="61"/>
      <c r="P45" s="231">
        <f t="shared" si="1"/>
        <v>7.5454545454545459</v>
      </c>
    </row>
    <row r="46" spans="1:16" ht="17.25" customHeight="1">
      <c r="A46" s="6">
        <v>39</v>
      </c>
      <c r="B46" s="96" t="s">
        <v>21</v>
      </c>
      <c r="C46" s="97" t="s">
        <v>103</v>
      </c>
      <c r="D46" s="98" t="s">
        <v>104</v>
      </c>
      <c r="E46" s="99" t="s">
        <v>44</v>
      </c>
      <c r="F46" s="105"/>
      <c r="G46" s="93"/>
      <c r="H46" s="93"/>
      <c r="I46" s="93"/>
      <c r="J46" s="93"/>
      <c r="K46" s="93"/>
      <c r="L46" s="232"/>
      <c r="M46" s="94"/>
      <c r="N46" s="230"/>
      <c r="O46" s="94"/>
      <c r="P46" s="231" t="s">
        <v>195</v>
      </c>
    </row>
    <row r="47" spans="1:16" ht="17.25" customHeight="1">
      <c r="A47" s="6">
        <v>40</v>
      </c>
      <c r="B47" s="15" t="s">
        <v>13</v>
      </c>
      <c r="C47" s="16" t="s">
        <v>105</v>
      </c>
      <c r="D47" s="17" t="s">
        <v>106</v>
      </c>
      <c r="E47" s="18" t="s">
        <v>22</v>
      </c>
      <c r="F47" s="67">
        <v>7</v>
      </c>
      <c r="G47" s="68">
        <v>8</v>
      </c>
      <c r="H47" s="68">
        <v>8</v>
      </c>
      <c r="I47" s="68">
        <v>7</v>
      </c>
      <c r="J47" s="68"/>
      <c r="K47" s="68"/>
      <c r="L47" s="230">
        <v>7</v>
      </c>
      <c r="M47" s="61"/>
      <c r="N47" s="230">
        <f t="shared" si="0"/>
        <v>7.3636363636363633</v>
      </c>
      <c r="O47" s="61"/>
      <c r="P47" s="231">
        <f t="shared" si="1"/>
        <v>7.3636363636363633</v>
      </c>
    </row>
    <row r="48" spans="1:16" ht="17.25" customHeight="1">
      <c r="A48" s="6">
        <v>41</v>
      </c>
      <c r="B48" s="28" t="s">
        <v>107</v>
      </c>
      <c r="C48" s="29" t="s">
        <v>108</v>
      </c>
      <c r="D48" s="32">
        <v>37175</v>
      </c>
      <c r="E48" s="31" t="s">
        <v>109</v>
      </c>
      <c r="F48" s="76">
        <v>7</v>
      </c>
      <c r="G48" s="68">
        <v>7</v>
      </c>
      <c r="H48" s="68">
        <v>7</v>
      </c>
      <c r="I48" s="68">
        <v>8</v>
      </c>
      <c r="J48" s="68"/>
      <c r="K48" s="68"/>
      <c r="L48" s="230">
        <v>7</v>
      </c>
      <c r="M48" s="61"/>
      <c r="N48" s="230">
        <f t="shared" si="0"/>
        <v>7.1818181818181817</v>
      </c>
      <c r="O48" s="61"/>
      <c r="P48" s="231">
        <f t="shared" si="1"/>
        <v>7.1818181818181817</v>
      </c>
    </row>
    <row r="49" spans="1:16" ht="17.25" customHeight="1">
      <c r="A49" s="6">
        <v>42</v>
      </c>
      <c r="B49" s="15" t="s">
        <v>27</v>
      </c>
      <c r="C49" s="16" t="s">
        <v>123</v>
      </c>
      <c r="D49" s="17" t="s">
        <v>124</v>
      </c>
      <c r="E49" s="18" t="s">
        <v>125</v>
      </c>
      <c r="F49" s="70">
        <v>8</v>
      </c>
      <c r="G49" s="68">
        <v>7</v>
      </c>
      <c r="H49" s="68">
        <v>8</v>
      </c>
      <c r="I49" s="68">
        <v>8</v>
      </c>
      <c r="J49" s="68"/>
      <c r="K49" s="68"/>
      <c r="L49" s="230">
        <v>8</v>
      </c>
      <c r="M49" s="61"/>
      <c r="N49" s="230">
        <f t="shared" si="0"/>
        <v>7.8181818181818183</v>
      </c>
      <c r="O49" s="61"/>
      <c r="P49" s="231">
        <f t="shared" si="1"/>
        <v>7.8181818181818183</v>
      </c>
    </row>
    <row r="50" spans="1:16" ht="17.25" customHeight="1">
      <c r="A50" s="6">
        <v>43</v>
      </c>
      <c r="B50" s="37" t="s">
        <v>110</v>
      </c>
      <c r="C50" s="38" t="s">
        <v>111</v>
      </c>
      <c r="D50" s="51" t="s">
        <v>112</v>
      </c>
      <c r="E50" s="40" t="s">
        <v>28</v>
      </c>
      <c r="F50" s="67">
        <v>8</v>
      </c>
      <c r="G50" s="68">
        <v>8</v>
      </c>
      <c r="H50" s="68">
        <v>9</v>
      </c>
      <c r="I50" s="68">
        <v>9</v>
      </c>
      <c r="J50" s="68"/>
      <c r="K50" s="68"/>
      <c r="L50" s="230">
        <v>8</v>
      </c>
      <c r="M50" s="61"/>
      <c r="N50" s="230">
        <f t="shared" si="0"/>
        <v>8.3636363636363633</v>
      </c>
      <c r="O50" s="61"/>
      <c r="P50" s="231">
        <f t="shared" si="1"/>
        <v>8.3636363636363633</v>
      </c>
    </row>
    <row r="51" spans="1:16" ht="17.25" customHeight="1">
      <c r="A51" s="6">
        <v>44</v>
      </c>
      <c r="B51" s="15" t="s">
        <v>113</v>
      </c>
      <c r="C51" s="16" t="s">
        <v>114</v>
      </c>
      <c r="D51" s="17" t="s">
        <v>115</v>
      </c>
      <c r="E51" s="18" t="s">
        <v>56</v>
      </c>
      <c r="F51" s="67">
        <v>6</v>
      </c>
      <c r="G51" s="68">
        <v>6</v>
      </c>
      <c r="H51" s="68">
        <v>6</v>
      </c>
      <c r="I51" s="68">
        <v>6</v>
      </c>
      <c r="J51" s="68"/>
      <c r="K51" s="68"/>
      <c r="L51" s="230">
        <v>5</v>
      </c>
      <c r="M51" s="61"/>
      <c r="N51" s="230">
        <f t="shared" si="0"/>
        <v>5.7272727272727275</v>
      </c>
      <c r="O51" s="61"/>
      <c r="P51" s="231">
        <f t="shared" si="1"/>
        <v>5.7272727272727275</v>
      </c>
    </row>
    <row r="52" spans="1:16" ht="17.25" customHeight="1">
      <c r="A52" s="6">
        <v>45</v>
      </c>
      <c r="B52" s="15" t="s">
        <v>117</v>
      </c>
      <c r="C52" s="16" t="s">
        <v>116</v>
      </c>
      <c r="D52" s="17" t="s">
        <v>118</v>
      </c>
      <c r="E52" s="18" t="s">
        <v>44</v>
      </c>
      <c r="F52" s="72">
        <v>7</v>
      </c>
      <c r="G52" s="68">
        <v>8</v>
      </c>
      <c r="H52" s="68">
        <v>8</v>
      </c>
      <c r="I52" s="68">
        <v>7</v>
      </c>
      <c r="J52" s="68"/>
      <c r="K52" s="68"/>
      <c r="L52" s="230">
        <v>7</v>
      </c>
      <c r="M52" s="61"/>
      <c r="N52" s="230">
        <f t="shared" si="0"/>
        <v>7.3636363636363633</v>
      </c>
      <c r="O52" s="61"/>
      <c r="P52" s="231">
        <f t="shared" si="1"/>
        <v>7.3636363636363633</v>
      </c>
    </row>
    <row r="53" spans="1:16" ht="17.25" customHeight="1">
      <c r="A53" s="6">
        <v>46</v>
      </c>
      <c r="B53" s="15" t="s">
        <v>158</v>
      </c>
      <c r="C53" s="16" t="s">
        <v>159</v>
      </c>
      <c r="D53" s="17"/>
      <c r="E53" s="18"/>
      <c r="F53" s="67"/>
      <c r="G53" s="77"/>
      <c r="H53" s="68"/>
      <c r="I53" s="68"/>
      <c r="J53" s="68"/>
      <c r="K53" s="68"/>
      <c r="L53" s="230"/>
      <c r="M53" s="61"/>
      <c r="N53" s="230"/>
      <c r="O53" s="61"/>
      <c r="P53" s="231" t="s">
        <v>195</v>
      </c>
    </row>
    <row r="54" spans="1:16" ht="17.25" customHeight="1">
      <c r="A54" s="6">
        <v>47</v>
      </c>
      <c r="B54" s="64" t="s">
        <v>160</v>
      </c>
      <c r="C54" s="65" t="s">
        <v>161</v>
      </c>
      <c r="D54" s="1"/>
      <c r="E54" s="63"/>
      <c r="F54" s="67">
        <v>7</v>
      </c>
      <c r="G54" s="77">
        <v>7</v>
      </c>
      <c r="H54" s="68">
        <v>8</v>
      </c>
      <c r="I54" s="68">
        <v>8</v>
      </c>
      <c r="J54" s="68"/>
      <c r="K54" s="68"/>
      <c r="L54" s="230">
        <v>7</v>
      </c>
      <c r="M54" s="61"/>
      <c r="N54" s="230">
        <f t="shared" si="0"/>
        <v>7.3636363636363633</v>
      </c>
      <c r="O54" s="61"/>
      <c r="P54" s="231">
        <f t="shared" si="1"/>
        <v>7.3636363636363633</v>
      </c>
    </row>
    <row r="55" spans="1:16" ht="17.25" customHeight="1">
      <c r="A55" s="6">
        <v>48</v>
      </c>
      <c r="B55" s="52" t="s">
        <v>53</v>
      </c>
      <c r="C55" s="53" t="s">
        <v>162</v>
      </c>
      <c r="D55" s="1"/>
      <c r="E55" s="63"/>
      <c r="F55" s="67">
        <v>6</v>
      </c>
      <c r="G55" s="77">
        <v>6</v>
      </c>
      <c r="H55" s="68">
        <v>6</v>
      </c>
      <c r="I55" s="68">
        <v>6</v>
      </c>
      <c r="J55" s="68"/>
      <c r="K55" s="68"/>
      <c r="L55" s="230">
        <v>5</v>
      </c>
      <c r="M55" s="61"/>
      <c r="N55" s="230">
        <f t="shared" si="0"/>
        <v>5.7272727272727275</v>
      </c>
      <c r="O55" s="61"/>
      <c r="P55" s="231">
        <f t="shared" si="1"/>
        <v>5.7272727272727275</v>
      </c>
    </row>
    <row r="56" spans="1:16" ht="17.25" customHeight="1">
      <c r="A56" s="60">
        <v>49</v>
      </c>
      <c r="B56" s="60" t="s">
        <v>235</v>
      </c>
      <c r="C56" s="60" t="s">
        <v>236</v>
      </c>
      <c r="D56" s="1"/>
      <c r="E56" s="63"/>
      <c r="F56" s="67">
        <v>8</v>
      </c>
      <c r="G56" s="77">
        <v>8</v>
      </c>
      <c r="H56" s="68">
        <v>7</v>
      </c>
      <c r="I56" s="68">
        <v>7</v>
      </c>
      <c r="J56" s="68"/>
      <c r="K56" s="68"/>
      <c r="L56" s="230">
        <v>7</v>
      </c>
      <c r="M56" s="61"/>
      <c r="N56" s="230">
        <f t="shared" si="0"/>
        <v>7.3636363636363633</v>
      </c>
      <c r="O56" s="61"/>
      <c r="P56" s="231">
        <f t="shared" si="1"/>
        <v>7.3636363636363633</v>
      </c>
    </row>
    <row r="57" spans="1:16" ht="17.25" customHeight="1">
      <c r="A57" s="6">
        <v>50</v>
      </c>
      <c r="B57" s="60" t="s">
        <v>179</v>
      </c>
      <c r="C57" s="60" t="s">
        <v>180</v>
      </c>
      <c r="D57" s="279"/>
      <c r="E57" s="278"/>
      <c r="F57" s="237"/>
      <c r="G57" s="238"/>
      <c r="H57" s="239"/>
      <c r="I57" s="239"/>
      <c r="J57" s="239"/>
      <c r="K57" s="239"/>
      <c r="L57" s="240"/>
      <c r="M57" s="284"/>
      <c r="N57" s="230"/>
      <c r="O57" s="284"/>
      <c r="P57" s="231"/>
    </row>
    <row r="58" spans="1:16" ht="17.25" customHeight="1">
      <c r="A58" s="60">
        <v>51</v>
      </c>
      <c r="B58" s="60" t="s">
        <v>193</v>
      </c>
      <c r="C58" s="60" t="s">
        <v>194</v>
      </c>
      <c r="D58" s="110"/>
      <c r="E58" s="111"/>
      <c r="F58" s="80">
        <v>5</v>
      </c>
      <c r="G58" s="233">
        <v>6</v>
      </c>
      <c r="H58" s="81">
        <v>6</v>
      </c>
      <c r="I58" s="81">
        <v>7</v>
      </c>
      <c r="J58" s="81"/>
      <c r="K58" s="81"/>
      <c r="L58" s="234">
        <v>6</v>
      </c>
      <c r="M58" s="62"/>
      <c r="N58" s="230">
        <f t="shared" si="0"/>
        <v>6</v>
      </c>
      <c r="O58" s="62"/>
      <c r="P58" s="231">
        <f t="shared" si="1"/>
        <v>6</v>
      </c>
    </row>
    <row r="59" spans="1:16" ht="17.25" customHeight="1">
      <c r="A59" s="6">
        <v>52</v>
      </c>
      <c r="B59" s="60" t="s">
        <v>269</v>
      </c>
      <c r="C59" s="60" t="s">
        <v>147</v>
      </c>
      <c r="D59" s="4"/>
      <c r="E59" s="3"/>
      <c r="F59" s="78"/>
      <c r="G59" s="153"/>
      <c r="H59" s="154"/>
      <c r="I59" s="154"/>
      <c r="J59" s="154"/>
      <c r="K59" s="154"/>
      <c r="L59" s="235"/>
      <c r="M59" s="156"/>
      <c r="N59" s="235"/>
      <c r="O59" s="156"/>
      <c r="P59" s="236"/>
    </row>
    <row r="60" spans="1:16" ht="17.25" customHeight="1">
      <c r="A60" s="60">
        <v>53</v>
      </c>
      <c r="B60" s="60" t="s">
        <v>21</v>
      </c>
      <c r="C60" s="60" t="s">
        <v>194</v>
      </c>
      <c r="D60" s="4"/>
      <c r="E60" s="3"/>
      <c r="F60" s="78">
        <v>5</v>
      </c>
      <c r="G60" s="153">
        <v>6</v>
      </c>
      <c r="H60" s="154">
        <v>6</v>
      </c>
      <c r="I60" s="154">
        <v>7</v>
      </c>
      <c r="J60" s="154"/>
      <c r="K60" s="154"/>
      <c r="L60" s="235">
        <v>6</v>
      </c>
      <c r="M60" s="156"/>
      <c r="N60" s="230">
        <f t="shared" si="0"/>
        <v>6</v>
      </c>
      <c r="O60" s="156"/>
      <c r="P60" s="231">
        <f t="shared" si="1"/>
        <v>6</v>
      </c>
    </row>
    <row r="61" spans="1:16" ht="17.25" customHeight="1">
      <c r="A61" s="152"/>
      <c r="B61" s="3"/>
      <c r="C61" s="3"/>
      <c r="D61" s="4"/>
      <c r="E61" s="3"/>
      <c r="F61" s="78"/>
      <c r="G61" s="153"/>
      <c r="H61" s="154"/>
      <c r="I61" s="154"/>
      <c r="J61" s="154"/>
      <c r="K61" s="154"/>
      <c r="L61" s="235"/>
      <c r="M61" s="156"/>
      <c r="N61" s="235"/>
      <c r="O61" s="156"/>
      <c r="P61" s="236"/>
    </row>
    <row r="62" spans="1:16" ht="17.25" customHeight="1">
      <c r="A62" s="676" t="s">
        <v>126</v>
      </c>
      <c r="B62" s="676"/>
      <c r="C62" s="676"/>
      <c r="D62" s="676"/>
      <c r="E62" s="676"/>
      <c r="F62" s="676"/>
      <c r="G62" s="676"/>
      <c r="H62" s="676"/>
      <c r="I62" s="676"/>
      <c r="J62" s="676"/>
      <c r="K62" s="676"/>
      <c r="L62" s="676"/>
      <c r="M62" s="676"/>
      <c r="N62" s="676"/>
      <c r="O62" s="676"/>
      <c r="P62" s="676"/>
    </row>
    <row r="63" spans="1:16" ht="17.25" customHeight="1">
      <c r="A63" s="676" t="s">
        <v>231</v>
      </c>
      <c r="B63" s="676"/>
      <c r="C63" s="676"/>
      <c r="D63" s="676"/>
      <c r="E63" s="676"/>
      <c r="F63" s="676"/>
      <c r="G63" s="676"/>
      <c r="H63" s="676"/>
      <c r="I63" s="676"/>
      <c r="J63" s="676"/>
      <c r="K63" s="676"/>
      <c r="L63" s="676"/>
      <c r="M63" s="676"/>
      <c r="N63" s="676"/>
      <c r="O63" s="676"/>
      <c r="P63" s="676"/>
    </row>
    <row r="64" spans="1:16" ht="17.25" customHeight="1">
      <c r="A64" s="676" t="s">
        <v>127</v>
      </c>
      <c r="B64" s="676"/>
      <c r="C64" s="676"/>
      <c r="D64" s="676"/>
      <c r="E64" s="676"/>
      <c r="F64" s="676"/>
      <c r="G64" s="676"/>
      <c r="H64" s="676"/>
      <c r="I64" s="676"/>
      <c r="J64" s="676"/>
      <c r="K64" s="676"/>
      <c r="L64" s="676"/>
      <c r="M64" s="676"/>
      <c r="N64" s="676"/>
      <c r="O64" s="676"/>
      <c r="P64" s="676"/>
    </row>
    <row r="65" spans="1:16" ht="17.25" customHeight="1">
      <c r="A65" s="677" t="s">
        <v>237</v>
      </c>
      <c r="B65" s="677"/>
      <c r="C65" s="677"/>
      <c r="D65" s="677"/>
      <c r="E65" s="677"/>
      <c r="F65" s="677"/>
      <c r="G65" s="677"/>
      <c r="H65" s="677"/>
      <c r="I65" s="677"/>
      <c r="J65" s="677"/>
      <c r="K65" s="677"/>
      <c r="L65" s="677"/>
      <c r="M65" s="677"/>
      <c r="N65" s="677"/>
      <c r="O65" s="677"/>
      <c r="P65" s="677"/>
    </row>
    <row r="66" spans="1:16" ht="17.25" customHeight="1">
      <c r="A66" s="678" t="s">
        <v>219</v>
      </c>
      <c r="B66" s="678"/>
      <c r="C66" s="678"/>
      <c r="D66" s="678"/>
      <c r="E66" s="678"/>
      <c r="F66" s="678"/>
      <c r="G66" s="678"/>
      <c r="H66" s="678"/>
      <c r="I66" s="678"/>
      <c r="J66" s="678"/>
      <c r="K66" s="678"/>
      <c r="L66" s="678"/>
      <c r="M66" s="678"/>
      <c r="N66" s="678"/>
      <c r="O66" s="678"/>
      <c r="P66" s="678"/>
    </row>
    <row r="67" spans="1:16" ht="17.25" customHeight="1">
      <c r="A67" s="661" t="s">
        <v>128</v>
      </c>
      <c r="B67" s="661" t="s">
        <v>129</v>
      </c>
      <c r="C67" s="661"/>
      <c r="D67" s="662" t="s">
        <v>130</v>
      </c>
      <c r="E67" s="662" t="s">
        <v>131</v>
      </c>
      <c r="F67" s="685" t="s">
        <v>132</v>
      </c>
      <c r="G67" s="686"/>
      <c r="H67" s="686"/>
      <c r="I67" s="686"/>
      <c r="J67" s="686"/>
      <c r="K67" s="687"/>
      <c r="L67" s="684" t="s">
        <v>133</v>
      </c>
      <c r="M67" s="662" t="s">
        <v>134</v>
      </c>
      <c r="N67" s="662" t="s">
        <v>135</v>
      </c>
      <c r="O67" s="662"/>
      <c r="P67" s="227" t="s">
        <v>240</v>
      </c>
    </row>
    <row r="68" spans="1:16" ht="17.25" customHeight="1">
      <c r="A68" s="661"/>
      <c r="B68" s="661"/>
      <c r="C68" s="661"/>
      <c r="D68" s="662"/>
      <c r="E68" s="662"/>
      <c r="F68" s="688"/>
      <c r="G68" s="689"/>
      <c r="H68" s="689"/>
      <c r="I68" s="689"/>
      <c r="J68" s="689"/>
      <c r="K68" s="690"/>
      <c r="L68" s="684"/>
      <c r="M68" s="662"/>
      <c r="N68" s="228" t="s">
        <v>133</v>
      </c>
      <c r="O68" s="228" t="s">
        <v>134</v>
      </c>
      <c r="P68" s="229">
        <v>5</v>
      </c>
    </row>
    <row r="69" spans="1:16" ht="17.25" customHeight="1">
      <c r="A69" s="6">
        <v>1</v>
      </c>
      <c r="B69" s="11" t="s">
        <v>0</v>
      </c>
      <c r="C69" s="12" t="s">
        <v>1</v>
      </c>
      <c r="D69" s="13" t="s">
        <v>2</v>
      </c>
      <c r="E69" s="14" t="s">
        <v>3</v>
      </c>
      <c r="F69" s="67">
        <v>8</v>
      </c>
      <c r="G69" s="68">
        <v>8</v>
      </c>
      <c r="H69" s="68">
        <v>8</v>
      </c>
      <c r="I69" s="68">
        <v>8</v>
      </c>
      <c r="J69" s="68"/>
      <c r="K69" s="68"/>
      <c r="L69" s="68">
        <v>8</v>
      </c>
      <c r="M69" s="61"/>
      <c r="N69" s="230">
        <f>(((F69+G69+H69+I69)*2)+L69*3)/11</f>
        <v>8</v>
      </c>
      <c r="O69" s="61"/>
      <c r="P69" s="231">
        <f>MAX(N69,O69)</f>
        <v>8</v>
      </c>
    </row>
    <row r="70" spans="1:16" ht="17.25" customHeight="1">
      <c r="A70" s="6">
        <v>2</v>
      </c>
      <c r="B70" s="15" t="s">
        <v>4</v>
      </c>
      <c r="C70" s="16" t="s">
        <v>5</v>
      </c>
      <c r="D70" s="17" t="s">
        <v>137</v>
      </c>
      <c r="E70" s="18" t="s">
        <v>138</v>
      </c>
      <c r="F70" s="69">
        <v>7</v>
      </c>
      <c r="G70" s="68">
        <v>6</v>
      </c>
      <c r="H70" s="68">
        <v>7</v>
      </c>
      <c r="I70" s="68">
        <v>7</v>
      </c>
      <c r="J70" s="68"/>
      <c r="K70" s="68"/>
      <c r="L70" s="68">
        <v>6</v>
      </c>
      <c r="M70" s="61"/>
      <c r="N70" s="230">
        <f t="shared" ref="N70:N121" si="2">(((F70+G70+H70+I70)*2)+L70*3)/11</f>
        <v>6.5454545454545459</v>
      </c>
      <c r="O70" s="61"/>
      <c r="P70" s="231">
        <f t="shared" ref="P70:P74" si="3">MAX(N70,O70)</f>
        <v>6.5454545454545459</v>
      </c>
    </row>
    <row r="71" spans="1:16" ht="17.25" customHeight="1">
      <c r="A71" s="6">
        <v>3</v>
      </c>
      <c r="B71" s="15" t="s">
        <v>6</v>
      </c>
      <c r="C71" s="16" t="s">
        <v>7</v>
      </c>
      <c r="D71" s="17" t="s">
        <v>8</v>
      </c>
      <c r="E71" s="18" t="s">
        <v>9</v>
      </c>
      <c r="F71" s="69">
        <v>8</v>
      </c>
      <c r="G71" s="68">
        <v>6</v>
      </c>
      <c r="H71" s="68">
        <v>6</v>
      </c>
      <c r="I71" s="68">
        <v>7</v>
      </c>
      <c r="J71" s="68"/>
      <c r="K71" s="68"/>
      <c r="L71" s="68">
        <v>6</v>
      </c>
      <c r="M71" s="61"/>
      <c r="N71" s="230">
        <f t="shared" si="2"/>
        <v>6.5454545454545459</v>
      </c>
      <c r="O71" s="61"/>
      <c r="P71" s="231">
        <f t="shared" si="3"/>
        <v>6.5454545454545459</v>
      </c>
    </row>
    <row r="72" spans="1:16" ht="17.25" customHeight="1">
      <c r="A72" s="6">
        <v>4</v>
      </c>
      <c r="B72" s="15" t="s">
        <v>10</v>
      </c>
      <c r="C72" s="16" t="s">
        <v>11</v>
      </c>
      <c r="D72" s="19">
        <v>37142</v>
      </c>
      <c r="E72" s="18" t="s">
        <v>12</v>
      </c>
      <c r="F72" s="69">
        <v>8</v>
      </c>
      <c r="G72" s="68">
        <v>8</v>
      </c>
      <c r="H72" s="68">
        <v>8</v>
      </c>
      <c r="I72" s="68">
        <v>8</v>
      </c>
      <c r="J72" s="68"/>
      <c r="K72" s="68"/>
      <c r="L72" s="68">
        <v>8</v>
      </c>
      <c r="M72" s="61"/>
      <c r="N72" s="230">
        <f t="shared" si="2"/>
        <v>8</v>
      </c>
      <c r="O72" s="61"/>
      <c r="P72" s="231">
        <f t="shared" si="3"/>
        <v>8</v>
      </c>
    </row>
    <row r="73" spans="1:16" ht="17.25" customHeight="1">
      <c r="A73" s="6">
        <v>5</v>
      </c>
      <c r="B73" s="15" t="s">
        <v>13</v>
      </c>
      <c r="C73" s="16" t="s">
        <v>14</v>
      </c>
      <c r="D73" s="17" t="s">
        <v>15</v>
      </c>
      <c r="E73" s="18" t="s">
        <v>16</v>
      </c>
      <c r="F73" s="70">
        <v>8</v>
      </c>
      <c r="G73" s="68">
        <v>6</v>
      </c>
      <c r="H73" s="68">
        <v>7</v>
      </c>
      <c r="I73" s="68">
        <v>7</v>
      </c>
      <c r="J73" s="68"/>
      <c r="K73" s="68"/>
      <c r="L73" s="68">
        <v>7</v>
      </c>
      <c r="M73" s="61"/>
      <c r="N73" s="230">
        <f t="shared" si="2"/>
        <v>7</v>
      </c>
      <c r="O73" s="61"/>
      <c r="P73" s="231">
        <f t="shared" si="3"/>
        <v>7</v>
      </c>
    </row>
    <row r="74" spans="1:16" ht="17.25" customHeight="1">
      <c r="A74" s="6">
        <v>6</v>
      </c>
      <c r="B74" s="20" t="s">
        <v>17</v>
      </c>
      <c r="C74" s="21" t="s">
        <v>18</v>
      </c>
      <c r="D74" s="22" t="s">
        <v>19</v>
      </c>
      <c r="E74" s="23" t="s">
        <v>20</v>
      </c>
      <c r="F74" s="67">
        <v>6</v>
      </c>
      <c r="G74" s="68">
        <v>6</v>
      </c>
      <c r="H74" s="68">
        <v>5</v>
      </c>
      <c r="I74" s="68">
        <v>5</v>
      </c>
      <c r="J74" s="68"/>
      <c r="K74" s="68"/>
      <c r="L74" s="68">
        <v>6</v>
      </c>
      <c r="M74" s="61"/>
      <c r="N74" s="230">
        <f t="shared" si="2"/>
        <v>5.6363636363636367</v>
      </c>
      <c r="O74" s="61"/>
      <c r="P74" s="231">
        <f t="shared" si="3"/>
        <v>5.6363636363636367</v>
      </c>
    </row>
    <row r="75" spans="1:16" ht="17.25" customHeight="1">
      <c r="A75" s="6">
        <v>7</v>
      </c>
      <c r="B75" s="15" t="s">
        <v>23</v>
      </c>
      <c r="C75" s="16" t="s">
        <v>24</v>
      </c>
      <c r="D75" s="19">
        <v>36929</v>
      </c>
      <c r="E75" s="18" t="s">
        <v>25</v>
      </c>
      <c r="F75" s="67">
        <v>5</v>
      </c>
      <c r="G75" s="68">
        <v>7</v>
      </c>
      <c r="H75" s="68">
        <v>7</v>
      </c>
      <c r="I75" s="68">
        <v>7</v>
      </c>
      <c r="J75" s="68"/>
      <c r="K75" s="68"/>
      <c r="L75" s="68">
        <v>7</v>
      </c>
      <c r="M75" s="61"/>
      <c r="N75" s="230">
        <f t="shared" si="2"/>
        <v>6.6363636363636367</v>
      </c>
      <c r="O75" s="61"/>
      <c r="P75" s="231">
        <f t="shared" ref="P75:P77" si="4">MAX(N75,O75)</f>
        <v>6.6363636363636367</v>
      </c>
    </row>
    <row r="76" spans="1:16" ht="17.25" customHeight="1">
      <c r="A76" s="6">
        <v>8</v>
      </c>
      <c r="B76" s="15" t="s">
        <v>139</v>
      </c>
      <c r="C76" s="16" t="s">
        <v>140</v>
      </c>
      <c r="D76" s="17" t="s">
        <v>141</v>
      </c>
      <c r="E76" s="18" t="s">
        <v>142</v>
      </c>
      <c r="F76" s="67">
        <v>8</v>
      </c>
      <c r="G76" s="68">
        <v>8</v>
      </c>
      <c r="H76" s="68">
        <v>7</v>
      </c>
      <c r="I76" s="68">
        <v>8</v>
      </c>
      <c r="J76" s="68"/>
      <c r="K76" s="68"/>
      <c r="L76" s="68">
        <v>8</v>
      </c>
      <c r="M76" s="61"/>
      <c r="N76" s="230">
        <f t="shared" si="2"/>
        <v>7.8181818181818183</v>
      </c>
      <c r="O76" s="61"/>
      <c r="P76" s="231">
        <f t="shared" si="4"/>
        <v>7.8181818181818183</v>
      </c>
    </row>
    <row r="77" spans="1:16" ht="17.25" customHeight="1">
      <c r="A77" s="6">
        <v>9</v>
      </c>
      <c r="B77" s="15" t="s">
        <v>143</v>
      </c>
      <c r="C77" s="16" t="s">
        <v>144</v>
      </c>
      <c r="D77" s="17" t="s">
        <v>145</v>
      </c>
      <c r="E77" s="18" t="s">
        <v>26</v>
      </c>
      <c r="F77" s="67">
        <v>8</v>
      </c>
      <c r="G77" s="68">
        <v>8</v>
      </c>
      <c r="H77" s="68">
        <v>7</v>
      </c>
      <c r="I77" s="68">
        <v>8</v>
      </c>
      <c r="J77" s="68"/>
      <c r="K77" s="68"/>
      <c r="L77" s="68">
        <v>8</v>
      </c>
      <c r="M77" s="61"/>
      <c r="N77" s="230">
        <f t="shared" si="2"/>
        <v>7.8181818181818183</v>
      </c>
      <c r="O77" s="61"/>
      <c r="P77" s="231">
        <f t="shared" si="4"/>
        <v>7.8181818181818183</v>
      </c>
    </row>
    <row r="78" spans="1:16" ht="17.25" customHeight="1">
      <c r="A78" s="6">
        <v>10</v>
      </c>
      <c r="B78" s="24" t="s">
        <v>29</v>
      </c>
      <c r="C78" s="25" t="s">
        <v>30</v>
      </c>
      <c r="D78" s="26">
        <v>37231</v>
      </c>
      <c r="E78" s="27" t="s">
        <v>31</v>
      </c>
      <c r="F78" s="71"/>
      <c r="G78" s="68"/>
      <c r="H78" s="68"/>
      <c r="I78" s="68"/>
      <c r="J78" s="68"/>
      <c r="K78" s="68"/>
      <c r="L78" s="68"/>
      <c r="M78" s="61"/>
      <c r="N78" s="230"/>
      <c r="O78" s="61"/>
      <c r="P78" s="231" t="s">
        <v>195</v>
      </c>
    </row>
    <row r="79" spans="1:16" ht="17.25" customHeight="1">
      <c r="A79" s="6">
        <v>11</v>
      </c>
      <c r="B79" s="28" t="s">
        <v>32</v>
      </c>
      <c r="C79" s="29" t="s">
        <v>33</v>
      </c>
      <c r="D79" s="30" t="s">
        <v>34</v>
      </c>
      <c r="E79" s="31" t="s">
        <v>35</v>
      </c>
      <c r="F79" s="71">
        <v>5</v>
      </c>
      <c r="G79" s="68">
        <v>6</v>
      </c>
      <c r="H79" s="68">
        <v>6</v>
      </c>
      <c r="I79" s="68">
        <v>6</v>
      </c>
      <c r="J79" s="68"/>
      <c r="K79" s="68"/>
      <c r="L79" s="68">
        <v>6</v>
      </c>
      <c r="M79" s="61"/>
      <c r="N79" s="230">
        <f t="shared" si="2"/>
        <v>5.8181818181818183</v>
      </c>
      <c r="O79" s="61"/>
      <c r="P79" s="231">
        <f t="shared" ref="P79" si="5">MAX(N79,O79)</f>
        <v>5.8181818181818183</v>
      </c>
    </row>
    <row r="80" spans="1:16" ht="17.25" customHeight="1">
      <c r="A80" s="6">
        <v>12</v>
      </c>
      <c r="B80" s="7" t="s">
        <v>36</v>
      </c>
      <c r="C80" s="8" t="s">
        <v>37</v>
      </c>
      <c r="D80" s="9">
        <v>37205</v>
      </c>
      <c r="E80" s="10" t="s">
        <v>38</v>
      </c>
      <c r="F80" s="72"/>
      <c r="G80" s="68"/>
      <c r="H80" s="68"/>
      <c r="I80" s="68"/>
      <c r="J80" s="68"/>
      <c r="K80" s="68"/>
      <c r="L80" s="68"/>
      <c r="M80" s="94"/>
      <c r="N80" s="230"/>
      <c r="O80" s="94"/>
      <c r="P80" s="231" t="s">
        <v>195</v>
      </c>
    </row>
    <row r="81" spans="1:16" ht="17.25" customHeight="1">
      <c r="A81" s="6">
        <v>13</v>
      </c>
      <c r="B81" s="15" t="s">
        <v>146</v>
      </c>
      <c r="C81" s="16" t="s">
        <v>147</v>
      </c>
      <c r="D81" s="17" t="s">
        <v>148</v>
      </c>
      <c r="E81" s="18" t="s">
        <v>56</v>
      </c>
      <c r="F81" s="67"/>
      <c r="G81" s="68"/>
      <c r="H81" s="68"/>
      <c r="I81" s="68"/>
      <c r="J81" s="68"/>
      <c r="K81" s="68"/>
      <c r="L81" s="68"/>
      <c r="M81" s="61"/>
      <c r="N81" s="230"/>
      <c r="O81" s="61"/>
      <c r="P81" s="231" t="s">
        <v>195</v>
      </c>
    </row>
    <row r="82" spans="1:16" ht="17.25" customHeight="1">
      <c r="A82" s="6">
        <v>14</v>
      </c>
      <c r="B82" s="15" t="s">
        <v>13</v>
      </c>
      <c r="C82" s="16" t="s">
        <v>40</v>
      </c>
      <c r="D82" s="17" t="s">
        <v>41</v>
      </c>
      <c r="E82" s="18" t="s">
        <v>149</v>
      </c>
      <c r="F82" s="67">
        <v>7</v>
      </c>
      <c r="G82" s="68">
        <v>7</v>
      </c>
      <c r="H82" s="68">
        <v>7</v>
      </c>
      <c r="I82" s="68">
        <v>7</v>
      </c>
      <c r="J82" s="68"/>
      <c r="K82" s="68"/>
      <c r="L82" s="68">
        <v>7</v>
      </c>
      <c r="M82" s="61"/>
      <c r="N82" s="230">
        <f t="shared" si="2"/>
        <v>7</v>
      </c>
      <c r="O82" s="61"/>
      <c r="P82" s="231">
        <f t="shared" ref="P82:P83" si="6">MAX(N82,O82)</f>
        <v>7</v>
      </c>
    </row>
    <row r="83" spans="1:16" ht="17.25" customHeight="1">
      <c r="A83" s="6">
        <v>15</v>
      </c>
      <c r="B83" s="15" t="s">
        <v>42</v>
      </c>
      <c r="C83" s="16" t="s">
        <v>40</v>
      </c>
      <c r="D83" s="17" t="s">
        <v>43</v>
      </c>
      <c r="E83" s="18" t="s">
        <v>22</v>
      </c>
      <c r="F83" s="67">
        <v>6</v>
      </c>
      <c r="G83" s="68">
        <v>6</v>
      </c>
      <c r="H83" s="68">
        <v>7</v>
      </c>
      <c r="I83" s="68">
        <v>7</v>
      </c>
      <c r="J83" s="68"/>
      <c r="K83" s="68"/>
      <c r="L83" s="68">
        <v>7</v>
      </c>
      <c r="M83" s="61"/>
      <c r="N83" s="230">
        <f t="shared" si="2"/>
        <v>6.6363636363636367</v>
      </c>
      <c r="O83" s="61"/>
      <c r="P83" s="231">
        <f t="shared" si="6"/>
        <v>6.6363636363636367</v>
      </c>
    </row>
    <row r="84" spans="1:16" ht="17.25" customHeight="1">
      <c r="A84" s="6">
        <v>16</v>
      </c>
      <c r="B84" s="7" t="s">
        <v>45</v>
      </c>
      <c r="C84" s="8" t="s">
        <v>46</v>
      </c>
      <c r="D84" s="9" t="s">
        <v>47</v>
      </c>
      <c r="E84" s="10" t="s">
        <v>48</v>
      </c>
      <c r="F84" s="72"/>
      <c r="G84" s="68"/>
      <c r="H84" s="68"/>
      <c r="I84" s="68"/>
      <c r="J84" s="68"/>
      <c r="K84" s="68"/>
      <c r="L84" s="68"/>
      <c r="M84" s="94"/>
      <c r="N84" s="230"/>
      <c r="O84" s="94"/>
      <c r="P84" s="231" t="s">
        <v>195</v>
      </c>
    </row>
    <row r="85" spans="1:16" ht="17.25" customHeight="1">
      <c r="A85" s="6">
        <v>17</v>
      </c>
      <c r="B85" s="15" t="s">
        <v>36</v>
      </c>
      <c r="C85" s="16" t="s">
        <v>46</v>
      </c>
      <c r="D85" s="17" t="s">
        <v>49</v>
      </c>
      <c r="E85" s="18" t="s">
        <v>44</v>
      </c>
      <c r="F85" s="67">
        <v>5</v>
      </c>
      <c r="G85" s="68">
        <v>6</v>
      </c>
      <c r="H85" s="68">
        <v>7</v>
      </c>
      <c r="I85" s="68">
        <v>6</v>
      </c>
      <c r="J85" s="68"/>
      <c r="K85" s="68"/>
      <c r="L85" s="68">
        <v>6</v>
      </c>
      <c r="M85" s="61"/>
      <c r="N85" s="230">
        <f t="shared" si="2"/>
        <v>6</v>
      </c>
      <c r="O85" s="61"/>
      <c r="P85" s="231">
        <f t="shared" ref="P85:P86" si="7">MAX(N85,O85)</f>
        <v>6</v>
      </c>
    </row>
    <row r="86" spans="1:16" ht="17.25" customHeight="1">
      <c r="A86" s="6">
        <v>18</v>
      </c>
      <c r="B86" s="15" t="s">
        <v>50</v>
      </c>
      <c r="C86" s="16" t="s">
        <v>46</v>
      </c>
      <c r="D86" s="19">
        <v>36739</v>
      </c>
      <c r="E86" s="18" t="s">
        <v>51</v>
      </c>
      <c r="F86" s="72">
        <v>6</v>
      </c>
      <c r="G86" s="68">
        <v>7</v>
      </c>
      <c r="H86" s="68">
        <v>8</v>
      </c>
      <c r="I86" s="68">
        <v>7</v>
      </c>
      <c r="J86" s="68"/>
      <c r="K86" s="68"/>
      <c r="L86" s="68">
        <v>7</v>
      </c>
      <c r="M86" s="61"/>
      <c r="N86" s="230">
        <f t="shared" si="2"/>
        <v>7</v>
      </c>
      <c r="O86" s="61"/>
      <c r="P86" s="231">
        <f t="shared" si="7"/>
        <v>7</v>
      </c>
    </row>
    <row r="87" spans="1:16" ht="17.25" customHeight="1">
      <c r="A87" s="6">
        <v>19</v>
      </c>
      <c r="B87" s="15" t="s">
        <v>53</v>
      </c>
      <c r="C87" s="16" t="s">
        <v>54</v>
      </c>
      <c r="D87" s="17" t="s">
        <v>55</v>
      </c>
      <c r="E87" s="18" t="s">
        <v>56</v>
      </c>
      <c r="F87" s="67"/>
      <c r="G87" s="68"/>
      <c r="H87" s="68"/>
      <c r="I87" s="68"/>
      <c r="J87" s="68"/>
      <c r="K87" s="68"/>
      <c r="L87" s="68"/>
      <c r="M87" s="61"/>
      <c r="N87" s="230"/>
      <c r="O87" s="61"/>
      <c r="P87" s="231" t="s">
        <v>195</v>
      </c>
    </row>
    <row r="88" spans="1:16" ht="17.25" customHeight="1">
      <c r="A88" s="6">
        <v>20</v>
      </c>
      <c r="B88" s="96" t="s">
        <v>57</v>
      </c>
      <c r="C88" s="97" t="s">
        <v>58</v>
      </c>
      <c r="D88" s="98" t="s">
        <v>59</v>
      </c>
      <c r="E88" s="99" t="s">
        <v>60</v>
      </c>
      <c r="F88" s="67"/>
      <c r="G88" s="68"/>
      <c r="H88" s="68"/>
      <c r="I88" s="68"/>
      <c r="J88" s="68"/>
      <c r="K88" s="68"/>
      <c r="L88" s="68"/>
      <c r="M88" s="94"/>
      <c r="N88" s="230"/>
      <c r="O88" s="94"/>
      <c r="P88" s="231" t="s">
        <v>195</v>
      </c>
    </row>
    <row r="89" spans="1:16" ht="17.25" customHeight="1">
      <c r="A89" s="6">
        <v>21</v>
      </c>
      <c r="B89" s="15" t="s">
        <v>17</v>
      </c>
      <c r="C89" s="16" t="s">
        <v>61</v>
      </c>
      <c r="D89" s="17" t="s">
        <v>62</v>
      </c>
      <c r="E89" s="18" t="s">
        <v>63</v>
      </c>
      <c r="F89" s="67">
        <v>7</v>
      </c>
      <c r="G89" s="68">
        <v>7</v>
      </c>
      <c r="H89" s="68">
        <v>7</v>
      </c>
      <c r="I89" s="68">
        <v>7</v>
      </c>
      <c r="J89" s="68"/>
      <c r="K89" s="68"/>
      <c r="L89" s="68">
        <v>7</v>
      </c>
      <c r="M89" s="61"/>
      <c r="N89" s="230">
        <f t="shared" si="2"/>
        <v>7</v>
      </c>
      <c r="O89" s="61"/>
      <c r="P89" s="231">
        <f t="shared" ref="P89" si="8">MAX(N89,O89)</f>
        <v>7</v>
      </c>
    </row>
    <row r="90" spans="1:16" ht="17.25" customHeight="1">
      <c r="A90" s="6">
        <v>22</v>
      </c>
      <c r="B90" s="33" t="s">
        <v>64</v>
      </c>
      <c r="C90" s="34" t="s">
        <v>65</v>
      </c>
      <c r="D90" s="35">
        <v>36923</v>
      </c>
      <c r="E90" s="36" t="s">
        <v>66</v>
      </c>
      <c r="F90" s="73"/>
      <c r="G90" s="68"/>
      <c r="H90" s="68"/>
      <c r="I90" s="68"/>
      <c r="J90" s="68"/>
      <c r="K90" s="68"/>
      <c r="L90" s="230"/>
      <c r="M90" s="61"/>
      <c r="N90" s="230"/>
      <c r="O90" s="61"/>
      <c r="P90" s="231" t="s">
        <v>195</v>
      </c>
    </row>
    <row r="91" spans="1:16" ht="17.25" customHeight="1">
      <c r="A91" s="6">
        <v>23</v>
      </c>
      <c r="B91" s="15" t="s">
        <v>21</v>
      </c>
      <c r="C91" s="16" t="s">
        <v>67</v>
      </c>
      <c r="D91" s="17" t="s">
        <v>68</v>
      </c>
      <c r="E91" s="18" t="s">
        <v>69</v>
      </c>
      <c r="F91" s="67">
        <v>8</v>
      </c>
      <c r="G91" s="68">
        <v>8</v>
      </c>
      <c r="H91" s="68">
        <v>7</v>
      </c>
      <c r="I91" s="68">
        <v>7</v>
      </c>
      <c r="J91" s="68"/>
      <c r="K91" s="68"/>
      <c r="L91" s="68">
        <v>8</v>
      </c>
      <c r="M91" s="61"/>
      <c r="N91" s="230">
        <f t="shared" si="2"/>
        <v>7.6363636363636367</v>
      </c>
      <c r="O91" s="61"/>
      <c r="P91" s="231">
        <f t="shared" ref="P91:P96" si="9">MAX(N91,O91)</f>
        <v>7.6363636363636367</v>
      </c>
    </row>
    <row r="92" spans="1:16" ht="17.25" customHeight="1">
      <c r="A92" s="6">
        <v>24</v>
      </c>
      <c r="B92" s="15" t="s">
        <v>150</v>
      </c>
      <c r="C92" s="16" t="s">
        <v>67</v>
      </c>
      <c r="D92" s="17" t="s">
        <v>151</v>
      </c>
      <c r="E92" s="18" t="s">
        <v>39</v>
      </c>
      <c r="F92" s="67">
        <v>9</v>
      </c>
      <c r="G92" s="68">
        <v>8</v>
      </c>
      <c r="H92" s="68">
        <v>8</v>
      </c>
      <c r="I92" s="68">
        <v>8</v>
      </c>
      <c r="J92" s="68"/>
      <c r="K92" s="68"/>
      <c r="L92" s="68">
        <v>9</v>
      </c>
      <c r="M92" s="61"/>
      <c r="N92" s="230">
        <f t="shared" si="2"/>
        <v>8.454545454545455</v>
      </c>
      <c r="O92" s="61"/>
      <c r="P92" s="231">
        <f t="shared" si="9"/>
        <v>8.454545454545455</v>
      </c>
    </row>
    <row r="93" spans="1:16" ht="17.25" customHeight="1">
      <c r="A93" s="6">
        <v>25</v>
      </c>
      <c r="B93" s="37" t="s">
        <v>70</v>
      </c>
      <c r="C93" s="38" t="s">
        <v>71</v>
      </c>
      <c r="D93" s="39">
        <v>37014</v>
      </c>
      <c r="E93" s="40" t="s">
        <v>72</v>
      </c>
      <c r="F93" s="67">
        <v>8</v>
      </c>
      <c r="G93" s="68">
        <v>7</v>
      </c>
      <c r="H93" s="68">
        <v>7</v>
      </c>
      <c r="I93" s="68">
        <v>7</v>
      </c>
      <c r="J93" s="68"/>
      <c r="K93" s="68"/>
      <c r="L93" s="68">
        <v>7</v>
      </c>
      <c r="M93" s="61"/>
      <c r="N93" s="230">
        <f t="shared" si="2"/>
        <v>7.1818181818181817</v>
      </c>
      <c r="O93" s="61"/>
      <c r="P93" s="231">
        <f t="shared" si="9"/>
        <v>7.1818181818181817</v>
      </c>
    </row>
    <row r="94" spans="1:16" ht="17.25" customHeight="1">
      <c r="A94" s="6">
        <v>26</v>
      </c>
      <c r="B94" s="15" t="s">
        <v>17</v>
      </c>
      <c r="C94" s="16" t="s">
        <v>73</v>
      </c>
      <c r="D94" s="17" t="s">
        <v>74</v>
      </c>
      <c r="E94" s="18" t="s">
        <v>56</v>
      </c>
      <c r="F94" s="73">
        <v>6</v>
      </c>
      <c r="G94" s="68">
        <v>7</v>
      </c>
      <c r="H94" s="68">
        <v>6</v>
      </c>
      <c r="I94" s="68">
        <v>6</v>
      </c>
      <c r="J94" s="68"/>
      <c r="K94" s="68"/>
      <c r="L94" s="230">
        <v>6</v>
      </c>
      <c r="M94" s="61"/>
      <c r="N94" s="230">
        <f t="shared" si="2"/>
        <v>6.1818181818181817</v>
      </c>
      <c r="O94" s="61"/>
      <c r="P94" s="231">
        <f t="shared" si="9"/>
        <v>6.1818181818181817</v>
      </c>
    </row>
    <row r="95" spans="1:16" ht="17.25" customHeight="1">
      <c r="A95" s="6">
        <v>27</v>
      </c>
      <c r="B95" s="15" t="s">
        <v>17</v>
      </c>
      <c r="C95" s="16" t="s">
        <v>73</v>
      </c>
      <c r="D95" s="17" t="s">
        <v>75</v>
      </c>
      <c r="E95" s="18" t="s">
        <v>52</v>
      </c>
      <c r="F95" s="71">
        <v>7</v>
      </c>
      <c r="G95" s="68">
        <v>7</v>
      </c>
      <c r="H95" s="68">
        <v>7</v>
      </c>
      <c r="I95" s="68">
        <v>7</v>
      </c>
      <c r="J95" s="68"/>
      <c r="K95" s="68"/>
      <c r="L95" s="230">
        <v>7</v>
      </c>
      <c r="M95" s="61"/>
      <c r="N95" s="230">
        <f t="shared" si="2"/>
        <v>7</v>
      </c>
      <c r="O95" s="61"/>
      <c r="P95" s="231">
        <f t="shared" si="9"/>
        <v>7</v>
      </c>
    </row>
    <row r="96" spans="1:16" ht="17.25" customHeight="1">
      <c r="A96" s="6">
        <v>28</v>
      </c>
      <c r="B96" s="15" t="s">
        <v>76</v>
      </c>
      <c r="C96" s="16" t="s">
        <v>77</v>
      </c>
      <c r="D96" s="17" t="s">
        <v>78</v>
      </c>
      <c r="E96" s="18" t="s">
        <v>63</v>
      </c>
      <c r="F96" s="67">
        <v>8</v>
      </c>
      <c r="G96" s="68">
        <v>8</v>
      </c>
      <c r="H96" s="68">
        <v>8</v>
      </c>
      <c r="I96" s="68">
        <v>8</v>
      </c>
      <c r="J96" s="68"/>
      <c r="K96" s="68"/>
      <c r="L96" s="230">
        <v>8</v>
      </c>
      <c r="M96" s="61"/>
      <c r="N96" s="230">
        <f t="shared" si="2"/>
        <v>8</v>
      </c>
      <c r="O96" s="61"/>
      <c r="P96" s="231">
        <f t="shared" si="9"/>
        <v>8</v>
      </c>
    </row>
    <row r="97" spans="1:16" ht="17.25" customHeight="1">
      <c r="A97" s="6">
        <v>29</v>
      </c>
      <c r="B97" s="15" t="s">
        <v>119</v>
      </c>
      <c r="C97" s="16" t="s">
        <v>120</v>
      </c>
      <c r="D97" s="17" t="s">
        <v>121</v>
      </c>
      <c r="E97" s="18" t="s">
        <v>122</v>
      </c>
      <c r="F97" s="75"/>
      <c r="G97" s="68"/>
      <c r="H97" s="68"/>
      <c r="I97" s="68"/>
      <c r="J97" s="68"/>
      <c r="K97" s="68"/>
      <c r="L97" s="230"/>
      <c r="M97" s="61"/>
      <c r="N97" s="230"/>
      <c r="O97" s="61"/>
      <c r="P97" s="231" t="s">
        <v>195</v>
      </c>
    </row>
    <row r="98" spans="1:16" ht="17.25" customHeight="1">
      <c r="A98" s="6">
        <v>30</v>
      </c>
      <c r="B98" s="41" t="s">
        <v>79</v>
      </c>
      <c r="C98" s="42" t="s">
        <v>80</v>
      </c>
      <c r="D98" s="43" t="s">
        <v>81</v>
      </c>
      <c r="E98" s="44" t="s">
        <v>82</v>
      </c>
      <c r="F98" s="67">
        <v>8</v>
      </c>
      <c r="G98" s="68">
        <v>8</v>
      </c>
      <c r="H98" s="68">
        <v>7</v>
      </c>
      <c r="I98" s="68">
        <v>7</v>
      </c>
      <c r="J98" s="68"/>
      <c r="K98" s="68"/>
      <c r="L98" s="230">
        <v>8</v>
      </c>
      <c r="M98" s="61"/>
      <c r="N98" s="230">
        <f t="shared" si="2"/>
        <v>7.6363636363636367</v>
      </c>
      <c r="O98" s="61"/>
      <c r="P98" s="231">
        <f t="shared" ref="P98:P101" si="10">MAX(N98,O98)</f>
        <v>7.6363636363636367</v>
      </c>
    </row>
    <row r="99" spans="1:16" ht="17.25" customHeight="1">
      <c r="A99" s="6">
        <v>31</v>
      </c>
      <c r="B99" s="20" t="s">
        <v>83</v>
      </c>
      <c r="C99" s="21" t="s">
        <v>80</v>
      </c>
      <c r="D99" s="22" t="s">
        <v>84</v>
      </c>
      <c r="E99" s="23" t="s">
        <v>85</v>
      </c>
      <c r="F99" s="67">
        <v>9</v>
      </c>
      <c r="G99" s="68">
        <v>8</v>
      </c>
      <c r="H99" s="68">
        <v>8</v>
      </c>
      <c r="I99" s="68">
        <v>8</v>
      </c>
      <c r="J99" s="68"/>
      <c r="K99" s="68"/>
      <c r="L99" s="230">
        <v>8</v>
      </c>
      <c r="M99" s="61"/>
      <c r="N99" s="230">
        <f t="shared" si="2"/>
        <v>8.1818181818181817</v>
      </c>
      <c r="O99" s="61"/>
      <c r="P99" s="231">
        <f t="shared" si="10"/>
        <v>8.1818181818181817</v>
      </c>
    </row>
    <row r="100" spans="1:16" ht="17.25" customHeight="1">
      <c r="A100" s="6">
        <v>32</v>
      </c>
      <c r="B100" s="41" t="s">
        <v>4</v>
      </c>
      <c r="C100" s="42" t="s">
        <v>86</v>
      </c>
      <c r="D100" s="45">
        <v>37231</v>
      </c>
      <c r="E100" s="44" t="s">
        <v>87</v>
      </c>
      <c r="F100" s="69">
        <v>7</v>
      </c>
      <c r="G100" s="68">
        <v>8</v>
      </c>
      <c r="H100" s="68">
        <v>7</v>
      </c>
      <c r="I100" s="68">
        <v>8</v>
      </c>
      <c r="J100" s="68"/>
      <c r="K100" s="68"/>
      <c r="L100" s="230">
        <v>8</v>
      </c>
      <c r="M100" s="61"/>
      <c r="N100" s="230">
        <f t="shared" si="2"/>
        <v>7.6363636363636367</v>
      </c>
      <c r="O100" s="61"/>
      <c r="P100" s="231">
        <f t="shared" si="10"/>
        <v>7.6363636363636367</v>
      </c>
    </row>
    <row r="101" spans="1:16" ht="17.25" customHeight="1">
      <c r="A101" s="6">
        <v>33</v>
      </c>
      <c r="B101" s="15" t="s">
        <v>36</v>
      </c>
      <c r="C101" s="16" t="s">
        <v>88</v>
      </c>
      <c r="D101" s="17" t="s">
        <v>89</v>
      </c>
      <c r="E101" s="18" t="s">
        <v>22</v>
      </c>
      <c r="F101" s="67">
        <v>7</v>
      </c>
      <c r="G101" s="68">
        <v>7</v>
      </c>
      <c r="H101" s="68">
        <v>7</v>
      </c>
      <c r="I101" s="68">
        <v>7</v>
      </c>
      <c r="J101" s="68"/>
      <c r="K101" s="68"/>
      <c r="L101" s="230">
        <v>7</v>
      </c>
      <c r="M101" s="61"/>
      <c r="N101" s="230">
        <f t="shared" si="2"/>
        <v>7</v>
      </c>
      <c r="O101" s="61"/>
      <c r="P101" s="231">
        <f t="shared" si="10"/>
        <v>7</v>
      </c>
    </row>
    <row r="102" spans="1:16" ht="17.25" customHeight="1">
      <c r="A102" s="6">
        <v>34</v>
      </c>
      <c r="B102" s="15" t="s">
        <v>94</v>
      </c>
      <c r="C102" s="16" t="s">
        <v>152</v>
      </c>
      <c r="D102" s="17" t="s">
        <v>95</v>
      </c>
      <c r="E102" s="18" t="s">
        <v>44</v>
      </c>
      <c r="F102" s="70"/>
      <c r="G102" s="68"/>
      <c r="H102" s="68"/>
      <c r="I102" s="68"/>
      <c r="J102" s="68"/>
      <c r="K102" s="68"/>
      <c r="L102" s="230"/>
      <c r="M102" s="61"/>
      <c r="N102" s="230"/>
      <c r="O102" s="61"/>
      <c r="P102" s="231" t="s">
        <v>195</v>
      </c>
    </row>
    <row r="103" spans="1:16" ht="17.25" customHeight="1">
      <c r="A103" s="6">
        <v>35</v>
      </c>
      <c r="B103" s="101" t="s">
        <v>91</v>
      </c>
      <c r="C103" s="102" t="s">
        <v>90</v>
      </c>
      <c r="D103" s="103" t="s">
        <v>92</v>
      </c>
      <c r="E103" s="104" t="s">
        <v>93</v>
      </c>
      <c r="F103" s="67"/>
      <c r="G103" s="68"/>
      <c r="H103" s="68"/>
      <c r="I103" s="68"/>
      <c r="J103" s="68"/>
      <c r="K103" s="68"/>
      <c r="L103" s="230"/>
      <c r="M103" s="94"/>
      <c r="N103" s="230"/>
      <c r="O103" s="94"/>
      <c r="P103" s="231" t="s">
        <v>195</v>
      </c>
    </row>
    <row r="104" spans="1:16" ht="17.25" customHeight="1">
      <c r="A104" s="6">
        <v>36</v>
      </c>
      <c r="B104" s="46" t="s">
        <v>96</v>
      </c>
      <c r="C104" s="47" t="s">
        <v>97</v>
      </c>
      <c r="D104" s="48" t="s">
        <v>98</v>
      </c>
      <c r="E104" s="49" t="s">
        <v>99</v>
      </c>
      <c r="F104" s="75">
        <v>8</v>
      </c>
      <c r="G104" s="68">
        <v>7</v>
      </c>
      <c r="H104" s="68">
        <v>7</v>
      </c>
      <c r="I104" s="68">
        <v>7</v>
      </c>
      <c r="J104" s="68"/>
      <c r="K104" s="68"/>
      <c r="L104" s="230">
        <v>7</v>
      </c>
      <c r="M104" s="61"/>
      <c r="N104" s="230">
        <f t="shared" si="2"/>
        <v>7.1818181818181817</v>
      </c>
      <c r="O104" s="61"/>
      <c r="P104" s="231">
        <f t="shared" ref="P104:P106" si="11">MAX(N104,O104)</f>
        <v>7.1818181818181817</v>
      </c>
    </row>
    <row r="105" spans="1:16" ht="17.25" customHeight="1">
      <c r="A105" s="6">
        <v>37</v>
      </c>
      <c r="B105" s="15" t="s">
        <v>13</v>
      </c>
      <c r="C105" s="16" t="s">
        <v>97</v>
      </c>
      <c r="D105" s="17" t="s">
        <v>153</v>
      </c>
      <c r="E105" s="18" t="s">
        <v>48</v>
      </c>
      <c r="F105" s="67">
        <v>6</v>
      </c>
      <c r="G105" s="68">
        <v>6</v>
      </c>
      <c r="H105" s="68">
        <v>7</v>
      </c>
      <c r="I105" s="68">
        <v>7</v>
      </c>
      <c r="J105" s="68"/>
      <c r="K105" s="68"/>
      <c r="L105" s="230">
        <v>6</v>
      </c>
      <c r="M105" s="61"/>
      <c r="N105" s="230">
        <f t="shared" si="2"/>
        <v>6.3636363636363633</v>
      </c>
      <c r="O105" s="61"/>
      <c r="P105" s="231">
        <f t="shared" si="11"/>
        <v>6.3636363636363633</v>
      </c>
    </row>
    <row r="106" spans="1:16" ht="17.25" customHeight="1">
      <c r="A106" s="6">
        <v>38</v>
      </c>
      <c r="B106" s="20" t="s">
        <v>100</v>
      </c>
      <c r="C106" s="21" t="s">
        <v>101</v>
      </c>
      <c r="D106" s="50">
        <v>37014</v>
      </c>
      <c r="E106" s="23" t="s">
        <v>102</v>
      </c>
      <c r="F106" s="67">
        <v>8</v>
      </c>
      <c r="G106" s="68">
        <v>7</v>
      </c>
      <c r="H106" s="68">
        <v>7</v>
      </c>
      <c r="I106" s="68">
        <v>7</v>
      </c>
      <c r="J106" s="68"/>
      <c r="K106" s="68"/>
      <c r="L106" s="230">
        <v>7</v>
      </c>
      <c r="M106" s="61"/>
      <c r="N106" s="230">
        <f t="shared" si="2"/>
        <v>7.1818181818181817</v>
      </c>
      <c r="O106" s="61"/>
      <c r="P106" s="231">
        <f t="shared" si="11"/>
        <v>7.1818181818181817</v>
      </c>
    </row>
    <row r="107" spans="1:16" ht="17.25" customHeight="1">
      <c r="A107" s="6">
        <v>39</v>
      </c>
      <c r="B107" s="96" t="s">
        <v>21</v>
      </c>
      <c r="C107" s="97" t="s">
        <v>103</v>
      </c>
      <c r="D107" s="98" t="s">
        <v>104</v>
      </c>
      <c r="E107" s="99" t="s">
        <v>44</v>
      </c>
      <c r="F107" s="67"/>
      <c r="G107" s="77"/>
      <c r="H107" s="68"/>
      <c r="I107" s="68"/>
      <c r="J107" s="68"/>
      <c r="K107" s="68"/>
      <c r="L107" s="230"/>
      <c r="M107" s="94"/>
      <c r="N107" s="230"/>
      <c r="O107" s="94"/>
      <c r="P107" s="231" t="s">
        <v>195</v>
      </c>
    </row>
    <row r="108" spans="1:16" ht="17.25" customHeight="1">
      <c r="A108" s="6">
        <v>40</v>
      </c>
      <c r="B108" s="15" t="s">
        <v>13</v>
      </c>
      <c r="C108" s="16" t="s">
        <v>105</v>
      </c>
      <c r="D108" s="17" t="s">
        <v>106</v>
      </c>
      <c r="E108" s="18" t="s">
        <v>22</v>
      </c>
      <c r="F108" s="67">
        <v>6</v>
      </c>
      <c r="G108" s="68">
        <v>6</v>
      </c>
      <c r="H108" s="68">
        <v>7</v>
      </c>
      <c r="I108" s="68">
        <v>7</v>
      </c>
      <c r="J108" s="68"/>
      <c r="K108" s="68"/>
      <c r="L108" s="230">
        <v>7</v>
      </c>
      <c r="M108" s="61"/>
      <c r="N108" s="230">
        <f t="shared" si="2"/>
        <v>6.6363636363636367</v>
      </c>
      <c r="O108" s="61"/>
      <c r="P108" s="231">
        <f t="shared" ref="P108:P113" si="12">MAX(N108,O108)</f>
        <v>6.6363636363636367</v>
      </c>
    </row>
    <row r="109" spans="1:16" ht="17.25" customHeight="1">
      <c r="A109" s="6">
        <v>41</v>
      </c>
      <c r="B109" s="28" t="s">
        <v>107</v>
      </c>
      <c r="C109" s="29" t="s">
        <v>108</v>
      </c>
      <c r="D109" s="32">
        <v>37175</v>
      </c>
      <c r="E109" s="31" t="s">
        <v>109</v>
      </c>
      <c r="F109" s="76">
        <v>8</v>
      </c>
      <c r="G109" s="68">
        <v>6</v>
      </c>
      <c r="H109" s="68">
        <v>6</v>
      </c>
      <c r="I109" s="68">
        <v>6</v>
      </c>
      <c r="J109" s="68"/>
      <c r="K109" s="68"/>
      <c r="L109" s="230">
        <v>6</v>
      </c>
      <c r="M109" s="61"/>
      <c r="N109" s="230">
        <f t="shared" si="2"/>
        <v>6.3636363636363633</v>
      </c>
      <c r="O109" s="61"/>
      <c r="P109" s="231">
        <f t="shared" si="12"/>
        <v>6.3636363636363633</v>
      </c>
    </row>
    <row r="110" spans="1:16" ht="17.25" customHeight="1">
      <c r="A110" s="6">
        <v>42</v>
      </c>
      <c r="B110" s="15" t="s">
        <v>27</v>
      </c>
      <c r="C110" s="16" t="s">
        <v>123</v>
      </c>
      <c r="D110" s="17" t="s">
        <v>124</v>
      </c>
      <c r="E110" s="18" t="s">
        <v>125</v>
      </c>
      <c r="F110" s="70">
        <v>7</v>
      </c>
      <c r="G110" s="68">
        <v>7</v>
      </c>
      <c r="H110" s="68">
        <v>7</v>
      </c>
      <c r="I110" s="68">
        <v>7</v>
      </c>
      <c r="J110" s="68"/>
      <c r="K110" s="68"/>
      <c r="L110" s="230">
        <v>7</v>
      </c>
      <c r="M110" s="61"/>
      <c r="N110" s="230">
        <f t="shared" si="2"/>
        <v>7</v>
      </c>
      <c r="O110" s="61"/>
      <c r="P110" s="231">
        <f t="shared" si="12"/>
        <v>7</v>
      </c>
    </row>
    <row r="111" spans="1:16" ht="17.25" customHeight="1">
      <c r="A111" s="6">
        <v>43</v>
      </c>
      <c r="B111" s="37" t="s">
        <v>110</v>
      </c>
      <c r="C111" s="38" t="s">
        <v>111</v>
      </c>
      <c r="D111" s="51" t="s">
        <v>112</v>
      </c>
      <c r="E111" s="40" t="s">
        <v>28</v>
      </c>
      <c r="F111" s="67">
        <v>8</v>
      </c>
      <c r="G111" s="68">
        <v>8</v>
      </c>
      <c r="H111" s="68">
        <v>8</v>
      </c>
      <c r="I111" s="68">
        <v>8</v>
      </c>
      <c r="J111" s="68"/>
      <c r="K111" s="68"/>
      <c r="L111" s="230">
        <v>8</v>
      </c>
      <c r="M111" s="61"/>
      <c r="N111" s="230">
        <f t="shared" si="2"/>
        <v>8</v>
      </c>
      <c r="O111" s="61"/>
      <c r="P111" s="231">
        <f t="shared" si="12"/>
        <v>8</v>
      </c>
    </row>
    <row r="112" spans="1:16" ht="17.25" customHeight="1">
      <c r="A112" s="6">
        <v>44</v>
      </c>
      <c r="B112" s="15" t="s">
        <v>113</v>
      </c>
      <c r="C112" s="16" t="s">
        <v>114</v>
      </c>
      <c r="D112" s="17" t="s">
        <v>115</v>
      </c>
      <c r="E112" s="18" t="s">
        <v>56</v>
      </c>
      <c r="F112" s="67">
        <v>5</v>
      </c>
      <c r="G112" s="68">
        <v>6</v>
      </c>
      <c r="H112" s="68">
        <v>6</v>
      </c>
      <c r="I112" s="68">
        <v>5</v>
      </c>
      <c r="J112" s="68"/>
      <c r="K112" s="68"/>
      <c r="L112" s="230">
        <v>6</v>
      </c>
      <c r="M112" s="61"/>
      <c r="N112" s="230">
        <f t="shared" si="2"/>
        <v>5.6363636363636367</v>
      </c>
      <c r="O112" s="61"/>
      <c r="P112" s="231">
        <f t="shared" si="12"/>
        <v>5.6363636363636367</v>
      </c>
    </row>
    <row r="113" spans="1:16" ht="17.25" customHeight="1">
      <c r="A113" s="6">
        <v>45</v>
      </c>
      <c r="B113" s="15" t="s">
        <v>117</v>
      </c>
      <c r="C113" s="16" t="s">
        <v>116</v>
      </c>
      <c r="D113" s="17" t="s">
        <v>118</v>
      </c>
      <c r="E113" s="18" t="s">
        <v>44</v>
      </c>
      <c r="F113" s="72">
        <v>8</v>
      </c>
      <c r="G113" s="68">
        <v>7</v>
      </c>
      <c r="H113" s="68">
        <v>7</v>
      </c>
      <c r="I113" s="68">
        <v>7</v>
      </c>
      <c r="J113" s="68"/>
      <c r="K113" s="68"/>
      <c r="L113" s="230">
        <v>7</v>
      </c>
      <c r="M113" s="61"/>
      <c r="N113" s="230">
        <f t="shared" si="2"/>
        <v>7.1818181818181817</v>
      </c>
      <c r="O113" s="61"/>
      <c r="P113" s="231">
        <f t="shared" si="12"/>
        <v>7.1818181818181817</v>
      </c>
    </row>
    <row r="114" spans="1:16" ht="17.25" customHeight="1">
      <c r="A114" s="6">
        <v>46</v>
      </c>
      <c r="B114" s="15" t="s">
        <v>158</v>
      </c>
      <c r="C114" s="16" t="s">
        <v>159</v>
      </c>
      <c r="D114" s="17"/>
      <c r="E114" s="18"/>
      <c r="F114" s="67"/>
      <c r="G114" s="77"/>
      <c r="H114" s="68"/>
      <c r="I114" s="68"/>
      <c r="J114" s="68"/>
      <c r="K114" s="68"/>
      <c r="L114" s="230"/>
      <c r="M114" s="61"/>
      <c r="N114" s="230"/>
      <c r="O114" s="61"/>
      <c r="P114" s="231" t="s">
        <v>195</v>
      </c>
    </row>
    <row r="115" spans="1:16" ht="17.25" customHeight="1">
      <c r="A115" s="6">
        <v>47</v>
      </c>
      <c r="B115" s="64" t="s">
        <v>160</v>
      </c>
      <c r="C115" s="65" t="s">
        <v>161</v>
      </c>
      <c r="D115" s="1"/>
      <c r="E115" s="63"/>
      <c r="F115" s="67">
        <v>7</v>
      </c>
      <c r="G115" s="77">
        <v>6</v>
      </c>
      <c r="H115" s="68">
        <v>7</v>
      </c>
      <c r="I115" s="68">
        <v>6</v>
      </c>
      <c r="J115" s="68"/>
      <c r="K115" s="68"/>
      <c r="L115" s="230">
        <v>7</v>
      </c>
      <c r="M115" s="61"/>
      <c r="N115" s="230">
        <f t="shared" si="2"/>
        <v>6.6363636363636367</v>
      </c>
      <c r="O115" s="61"/>
      <c r="P115" s="231">
        <f t="shared" ref="P115:P121" si="13">MAX(N115,O115)</f>
        <v>6.6363636363636367</v>
      </c>
    </row>
    <row r="116" spans="1:16" ht="17.25" customHeight="1">
      <c r="A116" s="6">
        <v>48</v>
      </c>
      <c r="B116" s="52" t="s">
        <v>53</v>
      </c>
      <c r="C116" s="53" t="s">
        <v>162</v>
      </c>
      <c r="D116" s="1"/>
      <c r="E116" s="63"/>
      <c r="F116" s="237">
        <v>6</v>
      </c>
      <c r="G116" s="238">
        <v>5</v>
      </c>
      <c r="H116" s="239">
        <v>6</v>
      </c>
      <c r="I116" s="239">
        <v>5</v>
      </c>
      <c r="J116" s="239"/>
      <c r="K116" s="239"/>
      <c r="L116" s="240">
        <v>5</v>
      </c>
      <c r="M116" s="61"/>
      <c r="N116" s="230">
        <f t="shared" si="2"/>
        <v>5.3636363636363633</v>
      </c>
      <c r="O116" s="61"/>
      <c r="P116" s="231">
        <f t="shared" si="13"/>
        <v>5.3636363636363633</v>
      </c>
    </row>
    <row r="117" spans="1:16" ht="17.25" customHeight="1">
      <c r="A117" s="60">
        <v>49</v>
      </c>
      <c r="B117" s="60" t="s">
        <v>235</v>
      </c>
      <c r="C117" s="60" t="s">
        <v>236</v>
      </c>
      <c r="D117" s="1"/>
      <c r="E117" s="63"/>
      <c r="F117" s="241">
        <v>6</v>
      </c>
      <c r="G117" s="242">
        <v>5</v>
      </c>
      <c r="H117" s="243">
        <v>6</v>
      </c>
      <c r="I117" s="243">
        <v>6</v>
      </c>
      <c r="J117" s="243"/>
      <c r="K117" s="243"/>
      <c r="L117" s="226">
        <v>6</v>
      </c>
      <c r="M117" s="61"/>
      <c r="N117" s="230">
        <f t="shared" si="2"/>
        <v>5.8181818181818183</v>
      </c>
      <c r="O117" s="61"/>
      <c r="P117" s="231">
        <f t="shared" si="13"/>
        <v>5.8181818181818183</v>
      </c>
    </row>
    <row r="118" spans="1:16" ht="17.25" customHeight="1">
      <c r="A118" s="6">
        <v>50</v>
      </c>
      <c r="B118" s="60" t="s">
        <v>179</v>
      </c>
      <c r="C118" s="60" t="s">
        <v>180</v>
      </c>
      <c r="D118" s="279"/>
      <c r="E118" s="278"/>
      <c r="F118" s="241"/>
      <c r="G118" s="242"/>
      <c r="H118" s="243"/>
      <c r="I118" s="243"/>
      <c r="J118" s="243"/>
      <c r="K118" s="243"/>
      <c r="L118" s="423"/>
      <c r="M118" s="284"/>
      <c r="N118" s="230"/>
      <c r="O118" s="284"/>
      <c r="P118" s="231"/>
    </row>
    <row r="119" spans="1:16" ht="17.25" customHeight="1">
      <c r="A119" s="60">
        <v>51</v>
      </c>
      <c r="B119" s="60" t="s">
        <v>193</v>
      </c>
      <c r="C119" s="60" t="s">
        <v>194</v>
      </c>
      <c r="D119" s="110"/>
      <c r="E119" s="111"/>
      <c r="F119" s="241">
        <v>6</v>
      </c>
      <c r="G119" s="242">
        <v>7</v>
      </c>
      <c r="H119" s="243">
        <v>7</v>
      </c>
      <c r="I119" s="243">
        <v>7</v>
      </c>
      <c r="J119" s="243"/>
      <c r="K119" s="243"/>
      <c r="L119" s="226">
        <v>7</v>
      </c>
      <c r="M119" s="62"/>
      <c r="N119" s="230">
        <f t="shared" si="2"/>
        <v>6.8181818181818183</v>
      </c>
      <c r="O119" s="62"/>
      <c r="P119" s="231">
        <f t="shared" si="13"/>
        <v>6.8181818181818183</v>
      </c>
    </row>
    <row r="120" spans="1:16">
      <c r="A120" s="6">
        <v>52</v>
      </c>
      <c r="B120" s="60" t="s">
        <v>269</v>
      </c>
      <c r="C120" s="60" t="s">
        <v>147</v>
      </c>
    </row>
    <row r="121" spans="1:16">
      <c r="A121" s="60">
        <v>53</v>
      </c>
      <c r="B121" s="60" t="s">
        <v>21</v>
      </c>
      <c r="C121" s="60" t="s">
        <v>194</v>
      </c>
      <c r="F121" s="443">
        <v>6</v>
      </c>
      <c r="G121" s="153">
        <v>7</v>
      </c>
      <c r="H121" s="153">
        <v>7</v>
      </c>
      <c r="I121" s="153">
        <v>7</v>
      </c>
      <c r="L121" s="444">
        <v>7</v>
      </c>
      <c r="N121" s="230">
        <f t="shared" si="2"/>
        <v>6.8181818181818183</v>
      </c>
      <c r="P121" s="231">
        <f t="shared" si="13"/>
        <v>6.8181818181818183</v>
      </c>
    </row>
  </sheetData>
  <mergeCells count="26">
    <mergeCell ref="L67:L68"/>
    <mergeCell ref="M67:M68"/>
    <mergeCell ref="N67:O67"/>
    <mergeCell ref="A67:A68"/>
    <mergeCell ref="B67:C68"/>
    <mergeCell ref="D67:D68"/>
    <mergeCell ref="E67:E68"/>
    <mergeCell ref="F67:K68"/>
    <mergeCell ref="A62:P62"/>
    <mergeCell ref="A63:P63"/>
    <mergeCell ref="A64:P64"/>
    <mergeCell ref="A65:P65"/>
    <mergeCell ref="A66:P66"/>
    <mergeCell ref="A6:A7"/>
    <mergeCell ref="B6:C7"/>
    <mergeCell ref="D6:D7"/>
    <mergeCell ref="E6:E7"/>
    <mergeCell ref="A1:P1"/>
    <mergeCell ref="A2:P2"/>
    <mergeCell ref="A3:P3"/>
    <mergeCell ref="A4:P4"/>
    <mergeCell ref="A5:P5"/>
    <mergeCell ref="F6:J7"/>
    <mergeCell ref="L6:L7"/>
    <mergeCell ref="M6:M7"/>
    <mergeCell ref="N6:O6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58"/>
  <sheetViews>
    <sheetView topLeftCell="A37" workbookViewId="0">
      <selection activeCell="C53" sqref="C53"/>
    </sheetView>
  </sheetViews>
  <sheetFormatPr defaultRowHeight="15"/>
  <cols>
    <col min="1" max="1" width="5.140625" customWidth="1"/>
    <col min="2" max="2" width="14" customWidth="1"/>
    <col min="4" max="4" width="10.28515625" bestFit="1" customWidth="1"/>
    <col min="5" max="5" width="41" bestFit="1" customWidth="1"/>
    <col min="6" max="6" width="11.5703125" bestFit="1" customWidth="1"/>
    <col min="7" max="7" width="19.28515625" bestFit="1" customWidth="1"/>
  </cols>
  <sheetData>
    <row r="1" spans="1:9">
      <c r="A1" s="691" t="s">
        <v>239</v>
      </c>
      <c r="B1" s="691"/>
      <c r="C1" s="691"/>
      <c r="D1" s="691"/>
      <c r="E1" s="691"/>
      <c r="F1" s="691"/>
      <c r="G1" s="691"/>
      <c r="H1" s="691"/>
      <c r="I1" s="691"/>
    </row>
    <row r="2" spans="1:9">
      <c r="A2" s="691" t="s">
        <v>209</v>
      </c>
      <c r="B2" s="691"/>
      <c r="C2" s="691"/>
      <c r="D2" s="691"/>
      <c r="E2" s="691"/>
      <c r="F2" s="691"/>
      <c r="G2" s="691"/>
      <c r="H2" s="691"/>
      <c r="I2" s="691"/>
    </row>
    <row r="4" spans="1:9">
      <c r="A4" s="661" t="s">
        <v>128</v>
      </c>
      <c r="B4" s="661" t="s">
        <v>129</v>
      </c>
      <c r="C4" s="661"/>
      <c r="D4" s="662" t="s">
        <v>130</v>
      </c>
      <c r="E4" s="662" t="s">
        <v>131</v>
      </c>
      <c r="F4" s="121" t="str">
        <f>tphk3!P6</f>
        <v>Điện khí nén</v>
      </c>
      <c r="G4" s="121" t="str">
        <f>tphk3!P67</f>
        <v>Thiết bị điện gia dụng</v>
      </c>
      <c r="H4" s="121" t="s">
        <v>135</v>
      </c>
      <c r="I4" s="121" t="s">
        <v>238</v>
      </c>
    </row>
    <row r="5" spans="1:9">
      <c r="A5" s="661"/>
      <c r="B5" s="661"/>
      <c r="C5" s="661"/>
      <c r="D5" s="662"/>
      <c r="E5" s="662"/>
      <c r="F5" s="121">
        <f>tphk3!P7</f>
        <v>6</v>
      </c>
      <c r="G5" s="121">
        <f>tphk3!P68</f>
        <v>5</v>
      </c>
      <c r="H5" s="121">
        <f>SUM(F5:G5)</f>
        <v>11</v>
      </c>
      <c r="I5" s="121"/>
    </row>
    <row r="6" spans="1:9" ht="17.25" customHeight="1">
      <c r="A6" s="6">
        <v>1</v>
      </c>
      <c r="B6" s="245" t="s">
        <v>0</v>
      </c>
      <c r="C6" s="246" t="s">
        <v>1</v>
      </c>
      <c r="D6" s="142" t="s">
        <v>2</v>
      </c>
      <c r="E6" s="141" t="s">
        <v>3</v>
      </c>
      <c r="F6" s="144">
        <f>tphk3!P8</f>
        <v>7</v>
      </c>
      <c r="G6" s="144">
        <f>tphk3!P69</f>
        <v>8</v>
      </c>
      <c r="H6" s="144">
        <f>(F6*6+G6*5)/11</f>
        <v>7.4545454545454541</v>
      </c>
      <c r="I6" s="148" t="str">
        <f>(IF(H6&gt;=8,"giỏi",IF(H6&gt;=7,"Khá",IF(H6&gt;=6,"TB","Yếu"))))</f>
        <v>Khá</v>
      </c>
    </row>
    <row r="7" spans="1:9" ht="17.25" customHeight="1">
      <c r="A7" s="6">
        <v>2</v>
      </c>
      <c r="B7" s="15" t="s">
        <v>4</v>
      </c>
      <c r="C7" s="16" t="s">
        <v>5</v>
      </c>
      <c r="D7" s="17" t="s">
        <v>137</v>
      </c>
      <c r="E7" s="18" t="s">
        <v>138</v>
      </c>
      <c r="F7" s="68">
        <f>tphk3!P9</f>
        <v>6.7272727272727275</v>
      </c>
      <c r="G7" s="68">
        <f>tphk3!P70</f>
        <v>6.5454545454545459</v>
      </c>
      <c r="H7" s="68">
        <f t="shared" ref="H7:H58" si="0">(F7*6+G7*5)/11</f>
        <v>6.6446280991735538</v>
      </c>
      <c r="I7" s="61" t="str">
        <f t="shared" ref="I7:I58" si="1">(IF(H7&gt;=8,"giỏi",IF(H7&gt;=7,"Khá",IF(H7&gt;=6,"TB","Yếu"))))</f>
        <v>TB</v>
      </c>
    </row>
    <row r="8" spans="1:9" ht="17.25" customHeight="1">
      <c r="A8" s="6">
        <v>3</v>
      </c>
      <c r="B8" s="15" t="s">
        <v>6</v>
      </c>
      <c r="C8" s="16" t="s">
        <v>7</v>
      </c>
      <c r="D8" s="17" t="s">
        <v>8</v>
      </c>
      <c r="E8" s="18" t="s">
        <v>9</v>
      </c>
      <c r="F8" s="68">
        <f>tphk3!P10</f>
        <v>6.6363636363636367</v>
      </c>
      <c r="G8" s="68">
        <f>tphk3!P71</f>
        <v>6.5454545454545459</v>
      </c>
      <c r="H8" s="68">
        <f t="shared" si="0"/>
        <v>6.5950413223140494</v>
      </c>
      <c r="I8" s="61" t="str">
        <f t="shared" si="1"/>
        <v>TB</v>
      </c>
    </row>
    <row r="9" spans="1:9" ht="17.25" customHeight="1">
      <c r="A9" s="6">
        <v>4</v>
      </c>
      <c r="B9" s="15" t="s">
        <v>10</v>
      </c>
      <c r="C9" s="16" t="s">
        <v>11</v>
      </c>
      <c r="D9" s="19">
        <v>37142</v>
      </c>
      <c r="E9" s="18" t="s">
        <v>12</v>
      </c>
      <c r="F9" s="68">
        <f>tphk3!P11</f>
        <v>8.1818181818181817</v>
      </c>
      <c r="G9" s="68">
        <f>tphk3!P72</f>
        <v>8</v>
      </c>
      <c r="H9" s="68">
        <f t="shared" si="0"/>
        <v>8.0991735537190088</v>
      </c>
      <c r="I9" s="61" t="str">
        <f t="shared" si="1"/>
        <v>giỏi</v>
      </c>
    </row>
    <row r="10" spans="1:9" ht="17.25" customHeight="1">
      <c r="A10" s="6">
        <v>5</v>
      </c>
      <c r="B10" s="15" t="s">
        <v>13</v>
      </c>
      <c r="C10" s="16" t="s">
        <v>14</v>
      </c>
      <c r="D10" s="17" t="s">
        <v>15</v>
      </c>
      <c r="E10" s="18" t="s">
        <v>16</v>
      </c>
      <c r="F10" s="68">
        <f>tphk3!P12</f>
        <v>7.7272727272727275</v>
      </c>
      <c r="G10" s="68">
        <f>tphk3!P73</f>
        <v>7</v>
      </c>
      <c r="H10" s="68">
        <f t="shared" si="0"/>
        <v>7.3966942148760344</v>
      </c>
      <c r="I10" s="61" t="str">
        <f t="shared" si="1"/>
        <v>Khá</v>
      </c>
    </row>
    <row r="11" spans="1:9" ht="17.25" customHeight="1">
      <c r="A11" s="6">
        <v>6</v>
      </c>
      <c r="B11" s="20" t="s">
        <v>17</v>
      </c>
      <c r="C11" s="21" t="s">
        <v>18</v>
      </c>
      <c r="D11" s="22" t="s">
        <v>19</v>
      </c>
      <c r="E11" s="23" t="s">
        <v>20</v>
      </c>
      <c r="F11" s="68" t="str">
        <f>tphk3!P13</f>
        <v>hl</v>
      </c>
      <c r="G11" s="68">
        <f>tphk3!P74</f>
        <v>5.6363636363636367</v>
      </c>
      <c r="H11" s="68" t="e">
        <f t="shared" si="0"/>
        <v>#VALUE!</v>
      </c>
      <c r="I11" s="61" t="e">
        <f t="shared" si="1"/>
        <v>#VALUE!</v>
      </c>
    </row>
    <row r="12" spans="1:9" ht="17.25" customHeight="1">
      <c r="A12" s="6">
        <v>7</v>
      </c>
      <c r="B12" s="15" t="s">
        <v>23</v>
      </c>
      <c r="C12" s="16" t="s">
        <v>24</v>
      </c>
      <c r="D12" s="19">
        <v>36929</v>
      </c>
      <c r="E12" s="18" t="s">
        <v>25</v>
      </c>
      <c r="F12" s="68">
        <f>tphk3!P14</f>
        <v>6.8181818181818183</v>
      </c>
      <c r="G12" s="68">
        <f>tphk3!P75</f>
        <v>6.6363636363636367</v>
      </c>
      <c r="H12" s="68">
        <f t="shared" si="0"/>
        <v>6.7355371900826446</v>
      </c>
      <c r="I12" s="61" t="str">
        <f t="shared" si="1"/>
        <v>TB</v>
      </c>
    </row>
    <row r="13" spans="1:9" ht="17.25" customHeight="1">
      <c r="A13" s="6">
        <v>8</v>
      </c>
      <c r="B13" s="15" t="s">
        <v>139</v>
      </c>
      <c r="C13" s="16" t="s">
        <v>140</v>
      </c>
      <c r="D13" s="17" t="s">
        <v>141</v>
      </c>
      <c r="E13" s="18" t="s">
        <v>142</v>
      </c>
      <c r="F13" s="68">
        <f>tphk3!P15</f>
        <v>7</v>
      </c>
      <c r="G13" s="68">
        <f>tphk3!P76</f>
        <v>7.8181818181818183</v>
      </c>
      <c r="H13" s="68">
        <f t="shared" si="0"/>
        <v>7.3719008264462813</v>
      </c>
      <c r="I13" s="61" t="str">
        <f t="shared" si="1"/>
        <v>Khá</v>
      </c>
    </row>
    <row r="14" spans="1:9" ht="17.25" customHeight="1">
      <c r="A14" s="6">
        <v>9</v>
      </c>
      <c r="B14" s="15" t="s">
        <v>143</v>
      </c>
      <c r="C14" s="16" t="s">
        <v>144</v>
      </c>
      <c r="D14" s="17" t="s">
        <v>145</v>
      </c>
      <c r="E14" s="18" t="s">
        <v>26</v>
      </c>
      <c r="F14" s="68">
        <f>tphk3!P16</f>
        <v>7.3636363636363633</v>
      </c>
      <c r="G14" s="68">
        <f>tphk3!P77</f>
        <v>7.8181818181818183</v>
      </c>
      <c r="H14" s="68">
        <f t="shared" si="0"/>
        <v>7.5702479338842981</v>
      </c>
      <c r="I14" s="61" t="str">
        <f t="shared" si="1"/>
        <v>Khá</v>
      </c>
    </row>
    <row r="15" spans="1:9" ht="17.25" customHeight="1">
      <c r="A15" s="6">
        <v>10</v>
      </c>
      <c r="B15" s="24" t="s">
        <v>29</v>
      </c>
      <c r="C15" s="25" t="s">
        <v>30</v>
      </c>
      <c r="D15" s="26">
        <v>37231</v>
      </c>
      <c r="E15" s="27" t="s">
        <v>31</v>
      </c>
      <c r="F15" s="68" t="str">
        <f>tphk3!P17</f>
        <v>hl</v>
      </c>
      <c r="G15" s="68" t="str">
        <f>tphk3!P78</f>
        <v>hl</v>
      </c>
      <c r="H15" s="68" t="e">
        <f t="shared" si="0"/>
        <v>#VALUE!</v>
      </c>
      <c r="I15" s="61" t="e">
        <f t="shared" si="1"/>
        <v>#VALUE!</v>
      </c>
    </row>
    <row r="16" spans="1:9" ht="17.25" customHeight="1">
      <c r="A16" s="6">
        <v>11</v>
      </c>
      <c r="B16" s="28" t="s">
        <v>32</v>
      </c>
      <c r="C16" s="29" t="s">
        <v>33</v>
      </c>
      <c r="D16" s="30" t="s">
        <v>34</v>
      </c>
      <c r="E16" s="31" t="s">
        <v>35</v>
      </c>
      <c r="F16" s="68">
        <f>tphk3!P18</f>
        <v>6.1818181818181817</v>
      </c>
      <c r="G16" s="68">
        <f>tphk3!P79</f>
        <v>5.8181818181818183</v>
      </c>
      <c r="H16" s="68">
        <f t="shared" si="0"/>
        <v>6.0165289256198351</v>
      </c>
      <c r="I16" s="61" t="str">
        <f t="shared" si="1"/>
        <v>TB</v>
      </c>
    </row>
    <row r="17" spans="1:9" ht="17.25" customHeight="1">
      <c r="A17" s="6">
        <v>12</v>
      </c>
      <c r="B17" s="7" t="s">
        <v>36</v>
      </c>
      <c r="C17" s="8" t="s">
        <v>37</v>
      </c>
      <c r="D17" s="9">
        <v>37205</v>
      </c>
      <c r="E17" s="10" t="s">
        <v>38</v>
      </c>
      <c r="F17" s="68" t="str">
        <f>tphk3!P19</f>
        <v>hl</v>
      </c>
      <c r="G17" s="68" t="str">
        <f>tphk3!P80</f>
        <v>hl</v>
      </c>
      <c r="H17" s="68" t="e">
        <f t="shared" si="0"/>
        <v>#VALUE!</v>
      </c>
      <c r="I17" s="61" t="e">
        <f t="shared" si="1"/>
        <v>#VALUE!</v>
      </c>
    </row>
    <row r="18" spans="1:9" ht="17.25" customHeight="1">
      <c r="A18" s="6">
        <v>13</v>
      </c>
      <c r="B18" s="15" t="s">
        <v>146</v>
      </c>
      <c r="C18" s="16" t="s">
        <v>147</v>
      </c>
      <c r="D18" s="17" t="s">
        <v>148</v>
      </c>
      <c r="E18" s="18" t="s">
        <v>56</v>
      </c>
      <c r="F18" s="68" t="str">
        <f>tphk3!P20</f>
        <v>hl</v>
      </c>
      <c r="G18" s="68" t="str">
        <f>tphk3!P81</f>
        <v>hl</v>
      </c>
      <c r="H18" s="68" t="e">
        <f t="shared" si="0"/>
        <v>#VALUE!</v>
      </c>
      <c r="I18" s="61" t="e">
        <f t="shared" si="1"/>
        <v>#VALUE!</v>
      </c>
    </row>
    <row r="19" spans="1:9" ht="17.25" customHeight="1">
      <c r="A19" s="6">
        <v>14</v>
      </c>
      <c r="B19" s="15" t="s">
        <v>13</v>
      </c>
      <c r="C19" s="16" t="s">
        <v>40</v>
      </c>
      <c r="D19" s="17" t="s">
        <v>41</v>
      </c>
      <c r="E19" s="18" t="s">
        <v>149</v>
      </c>
      <c r="F19" s="68">
        <f>tphk3!P21</f>
        <v>6.7272727272727275</v>
      </c>
      <c r="G19" s="68">
        <f>tphk3!P82</f>
        <v>7</v>
      </c>
      <c r="H19" s="68">
        <f t="shared" si="0"/>
        <v>6.8512396694214885</v>
      </c>
      <c r="I19" s="61" t="str">
        <f t="shared" si="1"/>
        <v>TB</v>
      </c>
    </row>
    <row r="20" spans="1:9" ht="17.25" customHeight="1">
      <c r="A20" s="6">
        <v>15</v>
      </c>
      <c r="B20" s="15" t="s">
        <v>42</v>
      </c>
      <c r="C20" s="16" t="s">
        <v>40</v>
      </c>
      <c r="D20" s="17" t="s">
        <v>43</v>
      </c>
      <c r="E20" s="18" t="s">
        <v>22</v>
      </c>
      <c r="F20" s="68">
        <f>tphk3!P22</f>
        <v>6.7272727272727275</v>
      </c>
      <c r="G20" s="68">
        <f>tphk3!P83</f>
        <v>6.6363636363636367</v>
      </c>
      <c r="H20" s="68">
        <f t="shared" si="0"/>
        <v>6.685950413223142</v>
      </c>
      <c r="I20" s="61" t="str">
        <f t="shared" si="1"/>
        <v>TB</v>
      </c>
    </row>
    <row r="21" spans="1:9" ht="17.25" customHeight="1">
      <c r="A21" s="6">
        <v>16</v>
      </c>
      <c r="B21" s="7" t="s">
        <v>45</v>
      </c>
      <c r="C21" s="8" t="s">
        <v>46</v>
      </c>
      <c r="D21" s="9" t="s">
        <v>47</v>
      </c>
      <c r="E21" s="10" t="s">
        <v>48</v>
      </c>
      <c r="F21" s="68" t="str">
        <f>tphk3!P23</f>
        <v>hl</v>
      </c>
      <c r="G21" s="68" t="str">
        <f>tphk3!P84</f>
        <v>hl</v>
      </c>
      <c r="H21" s="68" t="e">
        <f t="shared" si="0"/>
        <v>#VALUE!</v>
      </c>
      <c r="I21" s="61" t="e">
        <f t="shared" si="1"/>
        <v>#VALUE!</v>
      </c>
    </row>
    <row r="22" spans="1:9" ht="17.25" customHeight="1">
      <c r="A22" s="6">
        <v>17</v>
      </c>
      <c r="B22" s="15" t="s">
        <v>36</v>
      </c>
      <c r="C22" s="16" t="s">
        <v>46</v>
      </c>
      <c r="D22" s="17" t="s">
        <v>49</v>
      </c>
      <c r="E22" s="18" t="s">
        <v>44</v>
      </c>
      <c r="F22" s="68">
        <f>tphk3!P24</f>
        <v>5.3636363636363633</v>
      </c>
      <c r="G22" s="68">
        <f>tphk3!P85</f>
        <v>6</v>
      </c>
      <c r="H22" s="68">
        <f t="shared" si="0"/>
        <v>5.6528925619834709</v>
      </c>
      <c r="I22" s="61" t="str">
        <f t="shared" si="1"/>
        <v>Yếu</v>
      </c>
    </row>
    <row r="23" spans="1:9" ht="17.25" customHeight="1">
      <c r="A23" s="6">
        <v>18</v>
      </c>
      <c r="B23" s="15" t="s">
        <v>50</v>
      </c>
      <c r="C23" s="16" t="s">
        <v>46</v>
      </c>
      <c r="D23" s="19">
        <v>36739</v>
      </c>
      <c r="E23" s="18" t="s">
        <v>51</v>
      </c>
      <c r="F23" s="68">
        <f>tphk3!P25</f>
        <v>8.3636363636363633</v>
      </c>
      <c r="G23" s="68">
        <f>tphk3!P86</f>
        <v>7</v>
      </c>
      <c r="H23" s="68">
        <f t="shared" si="0"/>
        <v>7.7438016528925626</v>
      </c>
      <c r="I23" s="61" t="str">
        <f t="shared" si="1"/>
        <v>Khá</v>
      </c>
    </row>
    <row r="24" spans="1:9" ht="17.25" customHeight="1">
      <c r="A24" s="6">
        <v>19</v>
      </c>
      <c r="B24" s="15" t="s">
        <v>53</v>
      </c>
      <c r="C24" s="16" t="s">
        <v>54</v>
      </c>
      <c r="D24" s="17" t="s">
        <v>55</v>
      </c>
      <c r="E24" s="18" t="s">
        <v>56</v>
      </c>
      <c r="F24" s="68" t="str">
        <f>tphk3!P26</f>
        <v>hl</v>
      </c>
      <c r="G24" s="68" t="str">
        <f>tphk3!P87</f>
        <v>hl</v>
      </c>
      <c r="H24" s="68" t="e">
        <f t="shared" si="0"/>
        <v>#VALUE!</v>
      </c>
      <c r="I24" s="61" t="e">
        <f t="shared" si="1"/>
        <v>#VALUE!</v>
      </c>
    </row>
    <row r="25" spans="1:9" ht="17.25" customHeight="1">
      <c r="A25" s="6">
        <v>20</v>
      </c>
      <c r="B25" s="96" t="s">
        <v>57</v>
      </c>
      <c r="C25" s="97" t="s">
        <v>58</v>
      </c>
      <c r="D25" s="98" t="s">
        <v>59</v>
      </c>
      <c r="E25" s="99" t="s">
        <v>60</v>
      </c>
      <c r="F25" s="68" t="str">
        <f>tphk3!P27</f>
        <v>hl</v>
      </c>
      <c r="G25" s="68" t="str">
        <f>tphk3!P88</f>
        <v>hl</v>
      </c>
      <c r="H25" s="68" t="e">
        <f t="shared" si="0"/>
        <v>#VALUE!</v>
      </c>
      <c r="I25" s="61" t="e">
        <f t="shared" si="1"/>
        <v>#VALUE!</v>
      </c>
    </row>
    <row r="26" spans="1:9" ht="17.25" customHeight="1">
      <c r="A26" s="6">
        <v>21</v>
      </c>
      <c r="B26" s="15" t="s">
        <v>17</v>
      </c>
      <c r="C26" s="16" t="s">
        <v>61</v>
      </c>
      <c r="D26" s="17" t="s">
        <v>62</v>
      </c>
      <c r="E26" s="18" t="s">
        <v>63</v>
      </c>
      <c r="F26" s="68">
        <f>tphk3!P28</f>
        <v>7</v>
      </c>
      <c r="G26" s="68">
        <f>tphk3!P89</f>
        <v>7</v>
      </c>
      <c r="H26" s="68">
        <f t="shared" si="0"/>
        <v>7</v>
      </c>
      <c r="I26" s="61" t="str">
        <f t="shared" si="1"/>
        <v>Khá</v>
      </c>
    </row>
    <row r="27" spans="1:9" ht="17.25" customHeight="1">
      <c r="A27" s="6">
        <v>22</v>
      </c>
      <c r="B27" s="33" t="s">
        <v>64</v>
      </c>
      <c r="C27" s="34" t="s">
        <v>65</v>
      </c>
      <c r="D27" s="35">
        <v>36923</v>
      </c>
      <c r="E27" s="36" t="s">
        <v>66</v>
      </c>
      <c r="F27" s="68" t="str">
        <f>tphk3!P29</f>
        <v>hl</v>
      </c>
      <c r="G27" s="68" t="str">
        <f>tphk3!P90</f>
        <v>hl</v>
      </c>
      <c r="H27" s="68" t="e">
        <f t="shared" si="0"/>
        <v>#VALUE!</v>
      </c>
      <c r="I27" s="61" t="e">
        <f t="shared" si="1"/>
        <v>#VALUE!</v>
      </c>
    </row>
    <row r="28" spans="1:9" ht="17.25" customHeight="1">
      <c r="A28" s="6">
        <v>23</v>
      </c>
      <c r="B28" s="15" t="s">
        <v>21</v>
      </c>
      <c r="C28" s="16" t="s">
        <v>67</v>
      </c>
      <c r="D28" s="17" t="s">
        <v>68</v>
      </c>
      <c r="E28" s="18" t="s">
        <v>69</v>
      </c>
      <c r="F28" s="68">
        <f>tphk3!P30</f>
        <v>8.3636363636363633</v>
      </c>
      <c r="G28" s="68">
        <f>tphk3!P91</f>
        <v>7.6363636363636367</v>
      </c>
      <c r="H28" s="68">
        <f t="shared" si="0"/>
        <v>8.0330578512396702</v>
      </c>
      <c r="I28" s="61" t="str">
        <f t="shared" si="1"/>
        <v>giỏi</v>
      </c>
    </row>
    <row r="29" spans="1:9" ht="17.25" customHeight="1">
      <c r="A29" s="6">
        <v>24</v>
      </c>
      <c r="B29" s="15" t="s">
        <v>150</v>
      </c>
      <c r="C29" s="16" t="s">
        <v>67</v>
      </c>
      <c r="D29" s="17" t="s">
        <v>151</v>
      </c>
      <c r="E29" s="18" t="s">
        <v>39</v>
      </c>
      <c r="F29" s="68">
        <f>tphk3!P31</f>
        <v>8.545454545454545</v>
      </c>
      <c r="G29" s="68">
        <f>tphk3!P92</f>
        <v>8.454545454545455</v>
      </c>
      <c r="H29" s="68">
        <f t="shared" si="0"/>
        <v>8.5041322314049577</v>
      </c>
      <c r="I29" s="61" t="str">
        <f t="shared" si="1"/>
        <v>giỏi</v>
      </c>
    </row>
    <row r="30" spans="1:9" ht="17.25" customHeight="1">
      <c r="A30" s="6">
        <v>25</v>
      </c>
      <c r="B30" s="37" t="s">
        <v>70</v>
      </c>
      <c r="C30" s="38" t="s">
        <v>71</v>
      </c>
      <c r="D30" s="39">
        <v>37014</v>
      </c>
      <c r="E30" s="40" t="s">
        <v>72</v>
      </c>
      <c r="F30" s="68">
        <f>tphk3!P32</f>
        <v>8</v>
      </c>
      <c r="G30" s="68">
        <f>tphk3!P93</f>
        <v>7.1818181818181817</v>
      </c>
      <c r="H30" s="68">
        <f t="shared" si="0"/>
        <v>7.6280991735537187</v>
      </c>
      <c r="I30" s="61" t="str">
        <f t="shared" si="1"/>
        <v>Khá</v>
      </c>
    </row>
    <row r="31" spans="1:9" ht="17.25" customHeight="1">
      <c r="A31" s="6">
        <v>26</v>
      </c>
      <c r="B31" s="15" t="s">
        <v>17</v>
      </c>
      <c r="C31" s="16" t="s">
        <v>73</v>
      </c>
      <c r="D31" s="17" t="s">
        <v>74</v>
      </c>
      <c r="E31" s="18" t="s">
        <v>56</v>
      </c>
      <c r="F31" s="68">
        <f>tphk3!P33</f>
        <v>8</v>
      </c>
      <c r="G31" s="68">
        <f>tphk3!P94</f>
        <v>6.1818181818181817</v>
      </c>
      <c r="H31" s="68">
        <f t="shared" si="0"/>
        <v>7.1735537190082646</v>
      </c>
      <c r="I31" s="61" t="str">
        <f t="shared" si="1"/>
        <v>Khá</v>
      </c>
    </row>
    <row r="32" spans="1:9" ht="17.25" customHeight="1">
      <c r="A32" s="6">
        <v>27</v>
      </c>
      <c r="B32" s="15" t="s">
        <v>17</v>
      </c>
      <c r="C32" s="16" t="s">
        <v>73</v>
      </c>
      <c r="D32" s="17" t="s">
        <v>75</v>
      </c>
      <c r="E32" s="18" t="s">
        <v>52</v>
      </c>
      <c r="F32" s="68">
        <f>tphk3!P34</f>
        <v>7.1818181818181817</v>
      </c>
      <c r="G32" s="68">
        <f>tphk3!P95</f>
        <v>7</v>
      </c>
      <c r="H32" s="68">
        <f t="shared" si="0"/>
        <v>7.0991735537190088</v>
      </c>
      <c r="I32" s="61" t="str">
        <f t="shared" si="1"/>
        <v>Khá</v>
      </c>
    </row>
    <row r="33" spans="1:9" ht="17.25" customHeight="1">
      <c r="A33" s="6">
        <v>28</v>
      </c>
      <c r="B33" s="15" t="s">
        <v>76</v>
      </c>
      <c r="C33" s="16" t="s">
        <v>77</v>
      </c>
      <c r="D33" s="17" t="s">
        <v>78</v>
      </c>
      <c r="E33" s="18" t="s">
        <v>63</v>
      </c>
      <c r="F33" s="68">
        <f>tphk3!P35</f>
        <v>8.1818181818181817</v>
      </c>
      <c r="G33" s="68">
        <f>tphk3!P96</f>
        <v>8</v>
      </c>
      <c r="H33" s="68">
        <f t="shared" si="0"/>
        <v>8.0991735537190088</v>
      </c>
      <c r="I33" s="61" t="str">
        <f t="shared" si="1"/>
        <v>giỏi</v>
      </c>
    </row>
    <row r="34" spans="1:9" ht="17.25" customHeight="1">
      <c r="A34" s="6">
        <v>29</v>
      </c>
      <c r="B34" s="15" t="s">
        <v>119</v>
      </c>
      <c r="C34" s="16" t="s">
        <v>120</v>
      </c>
      <c r="D34" s="17" t="s">
        <v>121</v>
      </c>
      <c r="E34" s="18" t="s">
        <v>122</v>
      </c>
      <c r="F34" s="68" t="str">
        <f>tphk3!P36</f>
        <v>hl</v>
      </c>
      <c r="G34" s="68" t="str">
        <f>tphk3!P97</f>
        <v>hl</v>
      </c>
      <c r="H34" s="68" t="e">
        <f t="shared" si="0"/>
        <v>#VALUE!</v>
      </c>
      <c r="I34" s="61" t="e">
        <f t="shared" si="1"/>
        <v>#VALUE!</v>
      </c>
    </row>
    <row r="35" spans="1:9" ht="17.25" customHeight="1">
      <c r="A35" s="6">
        <v>30</v>
      </c>
      <c r="B35" s="41" t="s">
        <v>79</v>
      </c>
      <c r="C35" s="42" t="s">
        <v>80</v>
      </c>
      <c r="D35" s="43" t="s">
        <v>81</v>
      </c>
      <c r="E35" s="44" t="s">
        <v>82</v>
      </c>
      <c r="F35" s="68">
        <f>tphk3!P37</f>
        <v>7.6363636363636367</v>
      </c>
      <c r="G35" s="68">
        <f>tphk3!P98</f>
        <v>7.6363636363636367</v>
      </c>
      <c r="H35" s="68">
        <f t="shared" si="0"/>
        <v>7.6363636363636367</v>
      </c>
      <c r="I35" s="61" t="str">
        <f t="shared" si="1"/>
        <v>Khá</v>
      </c>
    </row>
    <row r="36" spans="1:9" ht="17.25" customHeight="1">
      <c r="A36" s="6">
        <v>31</v>
      </c>
      <c r="B36" s="20" t="s">
        <v>83</v>
      </c>
      <c r="C36" s="21" t="s">
        <v>80</v>
      </c>
      <c r="D36" s="22" t="s">
        <v>84</v>
      </c>
      <c r="E36" s="23" t="s">
        <v>85</v>
      </c>
      <c r="F36" s="68">
        <f>tphk3!P38</f>
        <v>8.545454545454545</v>
      </c>
      <c r="G36" s="68">
        <f>tphk3!P99</f>
        <v>8.1818181818181817</v>
      </c>
      <c r="H36" s="68">
        <f t="shared" si="0"/>
        <v>8.3801652892561975</v>
      </c>
      <c r="I36" s="61" t="str">
        <f t="shared" si="1"/>
        <v>giỏi</v>
      </c>
    </row>
    <row r="37" spans="1:9" ht="17.25" customHeight="1">
      <c r="A37" s="6">
        <v>32</v>
      </c>
      <c r="B37" s="41" t="s">
        <v>4</v>
      </c>
      <c r="C37" s="42" t="s">
        <v>86</v>
      </c>
      <c r="D37" s="45">
        <v>37231</v>
      </c>
      <c r="E37" s="44" t="s">
        <v>87</v>
      </c>
      <c r="F37" s="68">
        <f>tphk3!P39</f>
        <v>7.3636363636363633</v>
      </c>
      <c r="G37" s="68">
        <f>tphk3!P100</f>
        <v>7.6363636363636367</v>
      </c>
      <c r="H37" s="68">
        <f t="shared" si="0"/>
        <v>7.4876033057851252</v>
      </c>
      <c r="I37" s="61" t="str">
        <f t="shared" si="1"/>
        <v>Khá</v>
      </c>
    </row>
    <row r="38" spans="1:9" ht="17.25" customHeight="1">
      <c r="A38" s="6">
        <v>33</v>
      </c>
      <c r="B38" s="15" t="s">
        <v>36</v>
      </c>
      <c r="C38" s="16" t="s">
        <v>88</v>
      </c>
      <c r="D38" s="17" t="s">
        <v>89</v>
      </c>
      <c r="E38" s="18" t="s">
        <v>22</v>
      </c>
      <c r="F38" s="68">
        <f>tphk3!P40</f>
        <v>7.7272727272727275</v>
      </c>
      <c r="G38" s="68">
        <f>tphk3!P101</f>
        <v>7</v>
      </c>
      <c r="H38" s="68">
        <f t="shared" si="0"/>
        <v>7.3966942148760344</v>
      </c>
      <c r="I38" s="61" t="str">
        <f t="shared" si="1"/>
        <v>Khá</v>
      </c>
    </row>
    <row r="39" spans="1:9" ht="17.25" customHeight="1">
      <c r="A39" s="6">
        <v>34</v>
      </c>
      <c r="B39" s="15" t="s">
        <v>94</v>
      </c>
      <c r="C39" s="16" t="s">
        <v>152</v>
      </c>
      <c r="D39" s="17" t="s">
        <v>95</v>
      </c>
      <c r="E39" s="18" t="s">
        <v>44</v>
      </c>
      <c r="F39" s="68" t="str">
        <f>tphk3!P41</f>
        <v>hl</v>
      </c>
      <c r="G39" s="68" t="str">
        <f>tphk3!P102</f>
        <v>hl</v>
      </c>
      <c r="H39" s="68" t="e">
        <f t="shared" si="0"/>
        <v>#VALUE!</v>
      </c>
      <c r="I39" s="61" t="e">
        <f t="shared" si="1"/>
        <v>#VALUE!</v>
      </c>
    </row>
    <row r="40" spans="1:9" ht="17.25" customHeight="1">
      <c r="A40" s="6">
        <v>35</v>
      </c>
      <c r="B40" s="101" t="s">
        <v>91</v>
      </c>
      <c r="C40" s="102" t="s">
        <v>90</v>
      </c>
      <c r="D40" s="103" t="s">
        <v>92</v>
      </c>
      <c r="E40" s="104" t="s">
        <v>93</v>
      </c>
      <c r="F40" s="68" t="str">
        <f>tphk3!P42</f>
        <v>hl</v>
      </c>
      <c r="G40" s="68" t="str">
        <f>tphk3!P103</f>
        <v>hl</v>
      </c>
      <c r="H40" s="68" t="e">
        <f t="shared" si="0"/>
        <v>#VALUE!</v>
      </c>
      <c r="I40" s="61" t="e">
        <f t="shared" si="1"/>
        <v>#VALUE!</v>
      </c>
    </row>
    <row r="41" spans="1:9" ht="17.25" customHeight="1">
      <c r="A41" s="6">
        <v>36</v>
      </c>
      <c r="B41" s="46" t="s">
        <v>96</v>
      </c>
      <c r="C41" s="47" t="s">
        <v>97</v>
      </c>
      <c r="D41" s="48" t="s">
        <v>98</v>
      </c>
      <c r="E41" s="49" t="s">
        <v>99</v>
      </c>
      <c r="F41" s="68">
        <f>tphk3!P43</f>
        <v>7.1818181818181817</v>
      </c>
      <c r="G41" s="68">
        <f>tphk3!P104</f>
        <v>7.1818181818181817</v>
      </c>
      <c r="H41" s="68">
        <f t="shared" si="0"/>
        <v>7.1818181818181817</v>
      </c>
      <c r="I41" s="61" t="str">
        <f t="shared" si="1"/>
        <v>Khá</v>
      </c>
    </row>
    <row r="42" spans="1:9" ht="17.25" customHeight="1">
      <c r="A42" s="6">
        <v>37</v>
      </c>
      <c r="B42" s="15" t="s">
        <v>13</v>
      </c>
      <c r="C42" s="16" t="s">
        <v>97</v>
      </c>
      <c r="D42" s="17" t="s">
        <v>153</v>
      </c>
      <c r="E42" s="18" t="s">
        <v>48</v>
      </c>
      <c r="F42" s="68">
        <f>tphk3!P44</f>
        <v>6.5454545454545459</v>
      </c>
      <c r="G42" s="68">
        <f>tphk3!P105</f>
        <v>6.3636363636363633</v>
      </c>
      <c r="H42" s="68">
        <f t="shared" si="0"/>
        <v>6.4628099173553721</v>
      </c>
      <c r="I42" s="61" t="str">
        <f t="shared" si="1"/>
        <v>TB</v>
      </c>
    </row>
    <row r="43" spans="1:9" ht="17.25" customHeight="1">
      <c r="A43" s="6">
        <v>38</v>
      </c>
      <c r="B43" s="20" t="s">
        <v>100</v>
      </c>
      <c r="C43" s="21" t="s">
        <v>101</v>
      </c>
      <c r="D43" s="50">
        <v>37014</v>
      </c>
      <c r="E43" s="23" t="s">
        <v>102</v>
      </c>
      <c r="F43" s="68">
        <f>tphk3!P45</f>
        <v>7.5454545454545459</v>
      </c>
      <c r="G43" s="68">
        <f>tphk3!P106</f>
        <v>7.1818181818181817</v>
      </c>
      <c r="H43" s="68">
        <f t="shared" si="0"/>
        <v>7.3801652892561984</v>
      </c>
      <c r="I43" s="61" t="str">
        <f t="shared" si="1"/>
        <v>Khá</v>
      </c>
    </row>
    <row r="44" spans="1:9" ht="17.25" customHeight="1">
      <c r="A44" s="6">
        <v>39</v>
      </c>
      <c r="B44" s="96" t="s">
        <v>21</v>
      </c>
      <c r="C44" s="97" t="s">
        <v>103</v>
      </c>
      <c r="D44" s="98" t="s">
        <v>104</v>
      </c>
      <c r="E44" s="99" t="s">
        <v>44</v>
      </c>
      <c r="F44" s="68" t="str">
        <f>tphk3!P46</f>
        <v>hl</v>
      </c>
      <c r="G44" s="68" t="str">
        <f>tphk3!P107</f>
        <v>hl</v>
      </c>
      <c r="H44" s="68" t="e">
        <f t="shared" si="0"/>
        <v>#VALUE!</v>
      </c>
      <c r="I44" s="61" t="e">
        <f t="shared" si="1"/>
        <v>#VALUE!</v>
      </c>
    </row>
    <row r="45" spans="1:9" ht="17.25" customHeight="1">
      <c r="A45" s="6">
        <v>40</v>
      </c>
      <c r="B45" s="15" t="s">
        <v>13</v>
      </c>
      <c r="C45" s="16" t="s">
        <v>105</v>
      </c>
      <c r="D45" s="17" t="s">
        <v>106</v>
      </c>
      <c r="E45" s="18" t="s">
        <v>22</v>
      </c>
      <c r="F45" s="68">
        <f>tphk3!P47</f>
        <v>7.3636363636363633</v>
      </c>
      <c r="G45" s="68">
        <f>tphk3!P108</f>
        <v>6.6363636363636367</v>
      </c>
      <c r="H45" s="68">
        <f t="shared" si="0"/>
        <v>7.0330578512396702</v>
      </c>
      <c r="I45" s="61" t="str">
        <f t="shared" si="1"/>
        <v>Khá</v>
      </c>
    </row>
    <row r="46" spans="1:9" ht="17.25" customHeight="1">
      <c r="A46" s="6">
        <v>41</v>
      </c>
      <c r="B46" s="28" t="s">
        <v>107</v>
      </c>
      <c r="C46" s="29" t="s">
        <v>108</v>
      </c>
      <c r="D46" s="32">
        <v>37175</v>
      </c>
      <c r="E46" s="31" t="s">
        <v>109</v>
      </c>
      <c r="F46" s="68">
        <f>tphk3!P48</f>
        <v>7.1818181818181817</v>
      </c>
      <c r="G46" s="68">
        <f>tphk3!P109</f>
        <v>6.3636363636363633</v>
      </c>
      <c r="H46" s="68">
        <f t="shared" si="0"/>
        <v>6.8099173553719003</v>
      </c>
      <c r="I46" s="61" t="str">
        <f t="shared" si="1"/>
        <v>TB</v>
      </c>
    </row>
    <row r="47" spans="1:9" ht="17.25" customHeight="1">
      <c r="A47" s="6">
        <v>42</v>
      </c>
      <c r="B47" s="15" t="s">
        <v>27</v>
      </c>
      <c r="C47" s="16" t="s">
        <v>123</v>
      </c>
      <c r="D47" s="17" t="s">
        <v>124</v>
      </c>
      <c r="E47" s="18" t="s">
        <v>125</v>
      </c>
      <c r="F47" s="68">
        <f>tphk3!P49</f>
        <v>7.8181818181818183</v>
      </c>
      <c r="G47" s="68">
        <f>tphk3!P110</f>
        <v>7</v>
      </c>
      <c r="H47" s="68">
        <f t="shared" si="0"/>
        <v>7.446280991735537</v>
      </c>
      <c r="I47" s="61" t="str">
        <f t="shared" si="1"/>
        <v>Khá</v>
      </c>
    </row>
    <row r="48" spans="1:9" ht="17.25" customHeight="1">
      <c r="A48" s="6">
        <v>43</v>
      </c>
      <c r="B48" s="37" t="s">
        <v>110</v>
      </c>
      <c r="C48" s="38" t="s">
        <v>111</v>
      </c>
      <c r="D48" s="51" t="s">
        <v>112</v>
      </c>
      <c r="E48" s="40" t="s">
        <v>28</v>
      </c>
      <c r="F48" s="68">
        <f>tphk3!P50</f>
        <v>8.3636363636363633</v>
      </c>
      <c r="G48" s="68">
        <f>tphk3!P111</f>
        <v>8</v>
      </c>
      <c r="H48" s="68">
        <f t="shared" si="0"/>
        <v>8.1983471074380176</v>
      </c>
      <c r="I48" s="61" t="str">
        <f t="shared" si="1"/>
        <v>giỏi</v>
      </c>
    </row>
    <row r="49" spans="1:9" ht="17.25" customHeight="1">
      <c r="A49" s="6">
        <v>44</v>
      </c>
      <c r="B49" s="15" t="s">
        <v>113</v>
      </c>
      <c r="C49" s="16" t="s">
        <v>114</v>
      </c>
      <c r="D49" s="17" t="s">
        <v>115</v>
      </c>
      <c r="E49" s="18" t="s">
        <v>56</v>
      </c>
      <c r="F49" s="68">
        <f>tphk3!P51</f>
        <v>5.7272727272727275</v>
      </c>
      <c r="G49" s="68">
        <f>tphk3!P112</f>
        <v>5.6363636363636367</v>
      </c>
      <c r="H49" s="68">
        <f t="shared" si="0"/>
        <v>5.6859504132231402</v>
      </c>
      <c r="I49" s="61" t="str">
        <f t="shared" si="1"/>
        <v>Yếu</v>
      </c>
    </row>
    <row r="50" spans="1:9" ht="17.25" customHeight="1">
      <c r="A50" s="6">
        <v>45</v>
      </c>
      <c r="B50" s="15" t="s">
        <v>117</v>
      </c>
      <c r="C50" s="16" t="s">
        <v>116</v>
      </c>
      <c r="D50" s="17" t="s">
        <v>118</v>
      </c>
      <c r="E50" s="18" t="s">
        <v>44</v>
      </c>
      <c r="F50" s="68">
        <f>tphk3!P52</f>
        <v>7.3636363636363633</v>
      </c>
      <c r="G50" s="68">
        <f>tphk3!P113</f>
        <v>7.1818181818181817</v>
      </c>
      <c r="H50" s="68">
        <f t="shared" si="0"/>
        <v>7.2809917355371905</v>
      </c>
      <c r="I50" s="61" t="str">
        <f t="shared" si="1"/>
        <v>Khá</v>
      </c>
    </row>
    <row r="51" spans="1:9" ht="17.25" customHeight="1">
      <c r="A51" s="6">
        <v>46</v>
      </c>
      <c r="B51" s="15" t="s">
        <v>158</v>
      </c>
      <c r="C51" s="16" t="s">
        <v>159</v>
      </c>
      <c r="D51" s="17"/>
      <c r="E51" s="18"/>
      <c r="F51" s="68" t="str">
        <f>tphk3!P53</f>
        <v>hl</v>
      </c>
      <c r="G51" s="68" t="str">
        <f>tphk3!P114</f>
        <v>hl</v>
      </c>
      <c r="H51" s="68" t="e">
        <f t="shared" si="0"/>
        <v>#VALUE!</v>
      </c>
      <c r="I51" s="61" t="e">
        <f t="shared" si="1"/>
        <v>#VALUE!</v>
      </c>
    </row>
    <row r="52" spans="1:9" ht="17.25" customHeight="1">
      <c r="A52" s="6">
        <v>47</v>
      </c>
      <c r="B52" s="64" t="s">
        <v>160</v>
      </c>
      <c r="C52" s="65" t="s">
        <v>161</v>
      </c>
      <c r="D52" s="1"/>
      <c r="E52" s="63"/>
      <c r="F52" s="68">
        <f>tphk3!P54</f>
        <v>7.3636363636363633</v>
      </c>
      <c r="G52" s="68">
        <f>tphk3!P115</f>
        <v>6.6363636363636367</v>
      </c>
      <c r="H52" s="68">
        <f t="shared" si="0"/>
        <v>7.0330578512396702</v>
      </c>
      <c r="I52" s="61" t="str">
        <f t="shared" si="1"/>
        <v>Khá</v>
      </c>
    </row>
    <row r="53" spans="1:9" ht="21" customHeight="1">
      <c r="A53" s="6">
        <v>48</v>
      </c>
      <c r="B53" s="52" t="s">
        <v>53</v>
      </c>
      <c r="C53" s="53" t="s">
        <v>162</v>
      </c>
      <c r="D53" s="1"/>
      <c r="E53" s="63"/>
      <c r="F53" s="68">
        <f>tphk3!P55</f>
        <v>5.7272727272727275</v>
      </c>
      <c r="G53" s="68">
        <f>tphk3!P116</f>
        <v>5.3636363636363633</v>
      </c>
      <c r="H53" s="68">
        <f t="shared" si="0"/>
        <v>5.561983471074381</v>
      </c>
      <c r="I53" s="61" t="str">
        <f t="shared" si="1"/>
        <v>Yếu</v>
      </c>
    </row>
    <row r="54" spans="1:9" ht="17.25" customHeight="1">
      <c r="A54" s="6">
        <v>49</v>
      </c>
      <c r="B54" s="60" t="s">
        <v>235</v>
      </c>
      <c r="C54" s="60" t="s">
        <v>236</v>
      </c>
      <c r="D54" s="1"/>
      <c r="E54" s="63"/>
      <c r="F54" s="68">
        <f>tphk3!P56</f>
        <v>7.3636363636363633</v>
      </c>
      <c r="G54" s="68">
        <f>tphk3!P117</f>
        <v>5.8181818181818183</v>
      </c>
      <c r="H54" s="68">
        <f t="shared" si="0"/>
        <v>6.6611570247933889</v>
      </c>
      <c r="I54" s="61" t="str">
        <f t="shared" si="1"/>
        <v>TB</v>
      </c>
    </row>
    <row r="55" spans="1:9" ht="17.25" customHeight="1">
      <c r="A55" s="6">
        <v>50</v>
      </c>
      <c r="B55" s="60" t="s">
        <v>179</v>
      </c>
      <c r="C55" s="60" t="s">
        <v>180</v>
      </c>
      <c r="D55" s="279"/>
      <c r="E55" s="278"/>
      <c r="F55" s="68">
        <f>tphk3!P57</f>
        <v>0</v>
      </c>
      <c r="G55" s="68">
        <f>tphk3!P118</f>
        <v>0</v>
      </c>
      <c r="H55" s="68">
        <f t="shared" si="0"/>
        <v>0</v>
      </c>
      <c r="I55" s="284"/>
    </row>
    <row r="56" spans="1:9" ht="17.25" customHeight="1">
      <c r="A56" s="6">
        <v>51</v>
      </c>
      <c r="B56" s="60" t="s">
        <v>193</v>
      </c>
      <c r="C56" s="60" t="s">
        <v>194</v>
      </c>
      <c r="D56" s="110"/>
      <c r="E56" s="111"/>
      <c r="F56" s="68">
        <f>tphk3!P58</f>
        <v>6</v>
      </c>
      <c r="G56" s="68">
        <f>tphk3!P119</f>
        <v>6.8181818181818183</v>
      </c>
      <c r="H56" s="68">
        <f t="shared" si="0"/>
        <v>6.3719008264462813</v>
      </c>
      <c r="I56" s="62" t="str">
        <f t="shared" si="1"/>
        <v>TB</v>
      </c>
    </row>
    <row r="57" spans="1:9">
      <c r="A57" s="6">
        <v>52</v>
      </c>
      <c r="B57" s="60" t="s">
        <v>269</v>
      </c>
      <c r="C57" s="60" t="s">
        <v>147</v>
      </c>
      <c r="F57" s="68">
        <f>tphk3!P59</f>
        <v>0</v>
      </c>
      <c r="G57" s="68">
        <f>tphk3!P120</f>
        <v>0</v>
      </c>
      <c r="H57" s="68">
        <f t="shared" si="0"/>
        <v>0</v>
      </c>
      <c r="I57" s="62" t="str">
        <f t="shared" si="1"/>
        <v>Yếu</v>
      </c>
    </row>
    <row r="58" spans="1:9">
      <c r="A58" s="6">
        <v>53</v>
      </c>
      <c r="B58" s="60" t="s">
        <v>21</v>
      </c>
      <c r="C58" s="60" t="s">
        <v>194</v>
      </c>
      <c r="F58" s="68">
        <f>tphk3!P60</f>
        <v>6</v>
      </c>
      <c r="G58" s="68">
        <f>tphk3!P121</f>
        <v>6.8181818181818183</v>
      </c>
      <c r="H58" s="68">
        <f t="shared" si="0"/>
        <v>6.3719008264462813</v>
      </c>
      <c r="I58" s="62" t="str">
        <f t="shared" si="1"/>
        <v>TB</v>
      </c>
    </row>
  </sheetData>
  <mergeCells count="6">
    <mergeCell ref="A4:A5"/>
    <mergeCell ref="B4:C5"/>
    <mergeCell ref="D4:D5"/>
    <mergeCell ref="E4:E5"/>
    <mergeCell ref="A1:I1"/>
    <mergeCell ref="A2:I2"/>
  </mergeCells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P189"/>
  <sheetViews>
    <sheetView topLeftCell="A160" workbookViewId="0">
      <selection activeCell="L184" sqref="L184"/>
    </sheetView>
  </sheetViews>
  <sheetFormatPr defaultRowHeight="15"/>
  <cols>
    <col min="1" max="1" width="4.85546875" customWidth="1"/>
    <col min="2" max="2" width="20.7109375" customWidth="1"/>
    <col min="3" max="3" width="8.28515625" customWidth="1"/>
    <col min="4" max="4" width="11" customWidth="1"/>
    <col min="5" max="5" width="37.42578125" customWidth="1"/>
    <col min="6" max="12" width="4.42578125" customWidth="1"/>
    <col min="13" max="13" width="5.42578125" customWidth="1"/>
    <col min="14" max="15" width="6.28515625" customWidth="1"/>
  </cols>
  <sheetData>
    <row r="1" spans="1:16" ht="18.75">
      <c r="A1" s="676" t="s">
        <v>126</v>
      </c>
      <c r="B1" s="676"/>
      <c r="C1" s="676"/>
      <c r="D1" s="676"/>
      <c r="E1" s="676"/>
      <c r="F1" s="676"/>
      <c r="G1" s="676"/>
      <c r="H1" s="676"/>
      <c r="I1" s="676"/>
      <c r="J1" s="676"/>
      <c r="K1" s="676"/>
      <c r="L1" s="676"/>
      <c r="M1" s="676"/>
      <c r="N1" s="676"/>
      <c r="O1" s="676"/>
      <c r="P1" s="676"/>
    </row>
    <row r="2" spans="1:16" ht="18.75">
      <c r="A2" s="676" t="s">
        <v>241</v>
      </c>
      <c r="B2" s="676"/>
      <c r="C2" s="676"/>
      <c r="D2" s="676"/>
      <c r="E2" s="676"/>
      <c r="F2" s="676"/>
      <c r="G2" s="676"/>
      <c r="H2" s="676"/>
      <c r="I2" s="676"/>
      <c r="J2" s="676"/>
      <c r="K2" s="676"/>
      <c r="L2" s="676"/>
      <c r="M2" s="676"/>
      <c r="N2" s="676"/>
      <c r="O2" s="676"/>
      <c r="P2" s="676"/>
    </row>
    <row r="3" spans="1:16" ht="18.75">
      <c r="A3" s="676" t="s">
        <v>127</v>
      </c>
      <c r="B3" s="676"/>
      <c r="C3" s="676"/>
      <c r="D3" s="676"/>
      <c r="E3" s="676"/>
      <c r="F3" s="676"/>
      <c r="G3" s="676"/>
      <c r="H3" s="676"/>
      <c r="I3" s="676"/>
      <c r="J3" s="676"/>
      <c r="K3" s="676"/>
      <c r="L3" s="676"/>
      <c r="M3" s="676"/>
      <c r="N3" s="676"/>
      <c r="O3" s="676"/>
      <c r="P3" s="676"/>
    </row>
    <row r="4" spans="1:16" ht="18.75">
      <c r="A4" s="677" t="s">
        <v>242</v>
      </c>
      <c r="B4" s="677"/>
      <c r="C4" s="677"/>
      <c r="D4" s="677"/>
      <c r="E4" s="677"/>
      <c r="F4" s="677"/>
      <c r="G4" s="677"/>
      <c r="H4" s="677"/>
      <c r="I4" s="677"/>
      <c r="J4" s="677"/>
      <c r="K4" s="677"/>
      <c r="L4" s="677"/>
      <c r="M4" s="677"/>
      <c r="N4" s="677"/>
      <c r="O4" s="677"/>
      <c r="P4" s="677"/>
    </row>
    <row r="5" spans="1:16" ht="18.75">
      <c r="A5" s="678" t="s">
        <v>243</v>
      </c>
      <c r="B5" s="678"/>
      <c r="C5" s="678"/>
      <c r="D5" s="678"/>
      <c r="E5" s="678"/>
      <c r="F5" s="678"/>
      <c r="G5" s="678"/>
      <c r="H5" s="678"/>
      <c r="I5" s="678"/>
      <c r="J5" s="678"/>
      <c r="K5" s="678"/>
      <c r="L5" s="678"/>
      <c r="M5" s="678"/>
      <c r="N5" s="678"/>
      <c r="O5" s="678"/>
      <c r="P5" s="678"/>
    </row>
    <row r="6" spans="1:16" ht="28.5">
      <c r="A6" s="661" t="s">
        <v>128</v>
      </c>
      <c r="B6" s="661" t="s">
        <v>129</v>
      </c>
      <c r="C6" s="661"/>
      <c r="D6" s="662" t="s">
        <v>130</v>
      </c>
      <c r="E6" s="662" t="s">
        <v>131</v>
      </c>
      <c r="F6" s="683" t="s">
        <v>132</v>
      </c>
      <c r="G6" s="683"/>
      <c r="H6" s="683"/>
      <c r="I6" s="683"/>
      <c r="J6" s="683"/>
      <c r="K6" s="683"/>
      <c r="L6" s="692" t="s">
        <v>244</v>
      </c>
      <c r="M6" s="693"/>
      <c r="N6" s="662" t="s">
        <v>135</v>
      </c>
      <c r="O6" s="662"/>
      <c r="P6" s="249" t="s">
        <v>245</v>
      </c>
    </row>
    <row r="7" spans="1:16">
      <c r="A7" s="661"/>
      <c r="B7" s="661"/>
      <c r="C7" s="661"/>
      <c r="D7" s="662"/>
      <c r="E7" s="662"/>
      <c r="F7" s="683"/>
      <c r="G7" s="683"/>
      <c r="H7" s="683"/>
      <c r="I7" s="683"/>
      <c r="J7" s="683"/>
      <c r="K7" s="683"/>
      <c r="L7" s="250" t="s">
        <v>133</v>
      </c>
      <c r="M7" s="251" t="s">
        <v>134</v>
      </c>
      <c r="N7" s="247" t="s">
        <v>133</v>
      </c>
      <c r="O7" s="247" t="s">
        <v>134</v>
      </c>
      <c r="P7" s="252">
        <v>13</v>
      </c>
    </row>
    <row r="8" spans="1:16" ht="18.75" customHeight="1">
      <c r="A8" s="6">
        <v>1</v>
      </c>
      <c r="B8" s="11" t="s">
        <v>0</v>
      </c>
      <c r="C8" s="12" t="s">
        <v>1</v>
      </c>
      <c r="D8" s="13" t="s">
        <v>2</v>
      </c>
      <c r="E8" s="14" t="s">
        <v>3</v>
      </c>
      <c r="F8" s="253">
        <v>8</v>
      </c>
      <c r="G8" s="254">
        <v>7</v>
      </c>
      <c r="H8" s="254">
        <v>8</v>
      </c>
      <c r="I8" s="254">
        <v>7</v>
      </c>
      <c r="J8" s="254">
        <v>7</v>
      </c>
      <c r="K8" s="254">
        <v>7</v>
      </c>
      <c r="L8" s="254">
        <v>6</v>
      </c>
      <c r="M8" s="255"/>
      <c r="N8" s="230">
        <f>(((F8+G8+J8+K8+H8+I8)*2)+L8*3)/15</f>
        <v>7.0666666666666664</v>
      </c>
      <c r="O8" s="255"/>
      <c r="P8" s="231">
        <f>MAX(N8,O8)</f>
        <v>7.0666666666666664</v>
      </c>
    </row>
    <row r="9" spans="1:16" ht="18.75" customHeight="1">
      <c r="A9" s="6">
        <v>2</v>
      </c>
      <c r="B9" s="15" t="s">
        <v>4</v>
      </c>
      <c r="C9" s="16" t="s">
        <v>5</v>
      </c>
      <c r="D9" s="17" t="s">
        <v>137</v>
      </c>
      <c r="E9" s="18" t="s">
        <v>138</v>
      </c>
      <c r="F9" s="256">
        <v>8</v>
      </c>
      <c r="G9" s="254">
        <v>6</v>
      </c>
      <c r="H9" s="254">
        <v>8</v>
      </c>
      <c r="I9" s="254">
        <v>7</v>
      </c>
      <c r="J9" s="254">
        <v>6</v>
      </c>
      <c r="K9" s="254">
        <v>7</v>
      </c>
      <c r="L9" s="254">
        <v>6</v>
      </c>
      <c r="M9" s="255"/>
      <c r="N9" s="230">
        <f t="shared" ref="N9:N60" si="0">(((F9+G9+J9+K9+H9+I9)*2)+L9*3)/15</f>
        <v>6.8</v>
      </c>
      <c r="O9" s="255"/>
      <c r="P9" s="231">
        <f t="shared" ref="P9:P60" si="1">MAX(N9,O9)</f>
        <v>6.8</v>
      </c>
    </row>
    <row r="10" spans="1:16" ht="18.75" customHeight="1">
      <c r="A10" s="6">
        <v>3</v>
      </c>
      <c r="B10" s="15" t="s">
        <v>6</v>
      </c>
      <c r="C10" s="16" t="s">
        <v>7</v>
      </c>
      <c r="D10" s="17" t="s">
        <v>8</v>
      </c>
      <c r="E10" s="18" t="s">
        <v>9</v>
      </c>
      <c r="F10" s="256">
        <v>5</v>
      </c>
      <c r="G10" s="254">
        <v>6</v>
      </c>
      <c r="H10" s="254">
        <v>8</v>
      </c>
      <c r="I10" s="254">
        <v>7</v>
      </c>
      <c r="J10" s="254">
        <v>7</v>
      </c>
      <c r="K10" s="254">
        <v>7</v>
      </c>
      <c r="L10" s="254">
        <v>6</v>
      </c>
      <c r="M10" s="255"/>
      <c r="N10" s="230">
        <f t="shared" si="0"/>
        <v>6.5333333333333332</v>
      </c>
      <c r="O10" s="255"/>
      <c r="P10" s="231">
        <f t="shared" si="1"/>
        <v>6.5333333333333332</v>
      </c>
    </row>
    <row r="11" spans="1:16" ht="18.75" customHeight="1">
      <c r="A11" s="6">
        <v>4</v>
      </c>
      <c r="B11" s="15" t="s">
        <v>10</v>
      </c>
      <c r="C11" s="16" t="s">
        <v>11</v>
      </c>
      <c r="D11" s="19">
        <v>37142</v>
      </c>
      <c r="E11" s="18" t="s">
        <v>12</v>
      </c>
      <c r="F11" s="256">
        <v>7</v>
      </c>
      <c r="G11" s="254">
        <v>7</v>
      </c>
      <c r="H11" s="254">
        <v>8</v>
      </c>
      <c r="I11" s="254">
        <v>7</v>
      </c>
      <c r="J11" s="254">
        <v>6</v>
      </c>
      <c r="K11" s="254">
        <v>7</v>
      </c>
      <c r="L11" s="254">
        <v>7</v>
      </c>
      <c r="M11" s="255"/>
      <c r="N11" s="230">
        <f t="shared" si="0"/>
        <v>7</v>
      </c>
      <c r="O11" s="255"/>
      <c r="P11" s="231">
        <f t="shared" si="1"/>
        <v>7</v>
      </c>
    </row>
    <row r="12" spans="1:16" ht="18.75" customHeight="1">
      <c r="A12" s="6">
        <v>5</v>
      </c>
      <c r="B12" s="15" t="s">
        <v>13</v>
      </c>
      <c r="C12" s="16" t="s">
        <v>14</v>
      </c>
      <c r="D12" s="17" t="s">
        <v>15</v>
      </c>
      <c r="E12" s="18" t="s">
        <v>16</v>
      </c>
      <c r="F12" s="257">
        <v>7</v>
      </c>
      <c r="G12" s="254">
        <v>7</v>
      </c>
      <c r="H12" s="254">
        <v>8</v>
      </c>
      <c r="I12" s="254">
        <v>8</v>
      </c>
      <c r="J12" s="254">
        <v>7</v>
      </c>
      <c r="K12" s="254">
        <v>8</v>
      </c>
      <c r="L12" s="254">
        <v>8</v>
      </c>
      <c r="M12" s="255"/>
      <c r="N12" s="230">
        <f t="shared" si="0"/>
        <v>7.6</v>
      </c>
      <c r="O12" s="255"/>
      <c r="P12" s="231">
        <f t="shared" si="1"/>
        <v>7.6</v>
      </c>
    </row>
    <row r="13" spans="1:16" ht="18.75" customHeight="1">
      <c r="A13" s="6">
        <v>6</v>
      </c>
      <c r="B13" s="20" t="s">
        <v>17</v>
      </c>
      <c r="C13" s="21" t="s">
        <v>18</v>
      </c>
      <c r="D13" s="22" t="s">
        <v>19</v>
      </c>
      <c r="E13" s="23" t="s">
        <v>20</v>
      </c>
      <c r="F13" s="253"/>
      <c r="G13" s="254"/>
      <c r="H13" s="254"/>
      <c r="I13" s="254"/>
      <c r="J13" s="254"/>
      <c r="K13" s="254"/>
      <c r="L13" s="254"/>
      <c r="M13" s="255"/>
      <c r="N13" s="230"/>
      <c r="O13" s="255"/>
      <c r="P13" s="258" t="s">
        <v>163</v>
      </c>
    </row>
    <row r="14" spans="1:16" ht="18.75" customHeight="1">
      <c r="A14" s="6">
        <v>7</v>
      </c>
      <c r="B14" s="15" t="s">
        <v>23</v>
      </c>
      <c r="C14" s="16" t="s">
        <v>24</v>
      </c>
      <c r="D14" s="19">
        <v>36929</v>
      </c>
      <c r="E14" s="18" t="s">
        <v>25</v>
      </c>
      <c r="F14" s="253">
        <v>5</v>
      </c>
      <c r="G14" s="254">
        <v>6</v>
      </c>
      <c r="H14" s="254">
        <v>8</v>
      </c>
      <c r="I14" s="254"/>
      <c r="J14" s="254"/>
      <c r="K14" s="254"/>
      <c r="L14" s="254"/>
      <c r="M14" s="255"/>
      <c r="N14" s="230"/>
      <c r="O14" s="255"/>
      <c r="P14" s="231" t="s">
        <v>163</v>
      </c>
    </row>
    <row r="15" spans="1:16" ht="18.75" customHeight="1">
      <c r="A15" s="6">
        <v>8</v>
      </c>
      <c r="B15" s="15" t="s">
        <v>139</v>
      </c>
      <c r="C15" s="16" t="s">
        <v>140</v>
      </c>
      <c r="D15" s="17" t="s">
        <v>141</v>
      </c>
      <c r="E15" s="18" t="s">
        <v>142</v>
      </c>
      <c r="F15" s="253">
        <v>6</v>
      </c>
      <c r="G15" s="254">
        <v>6</v>
      </c>
      <c r="H15" s="254">
        <v>5</v>
      </c>
      <c r="I15" s="254">
        <v>7</v>
      </c>
      <c r="J15" s="254">
        <v>6</v>
      </c>
      <c r="K15" s="254">
        <v>7</v>
      </c>
      <c r="L15" s="254">
        <v>7</v>
      </c>
      <c r="M15" s="255"/>
      <c r="N15" s="230">
        <f t="shared" si="0"/>
        <v>6.333333333333333</v>
      </c>
      <c r="O15" s="255"/>
      <c r="P15" s="231">
        <f t="shared" si="1"/>
        <v>6.333333333333333</v>
      </c>
    </row>
    <row r="16" spans="1:16" ht="18.75" customHeight="1">
      <c r="A16" s="6">
        <v>9</v>
      </c>
      <c r="B16" s="15" t="s">
        <v>143</v>
      </c>
      <c r="C16" s="16" t="s">
        <v>144</v>
      </c>
      <c r="D16" s="17" t="s">
        <v>145</v>
      </c>
      <c r="E16" s="18" t="s">
        <v>26</v>
      </c>
      <c r="F16" s="253">
        <v>8</v>
      </c>
      <c r="G16" s="254">
        <v>7</v>
      </c>
      <c r="H16" s="254">
        <v>7</v>
      </c>
      <c r="I16" s="254">
        <v>7</v>
      </c>
      <c r="J16" s="254">
        <v>8</v>
      </c>
      <c r="K16" s="254">
        <v>6</v>
      </c>
      <c r="L16" s="254">
        <v>8</v>
      </c>
      <c r="M16" s="255"/>
      <c r="N16" s="230">
        <f t="shared" si="0"/>
        <v>7.333333333333333</v>
      </c>
      <c r="O16" s="255"/>
      <c r="P16" s="231">
        <f t="shared" si="1"/>
        <v>7.333333333333333</v>
      </c>
    </row>
    <row r="17" spans="1:16" ht="18.75" customHeight="1">
      <c r="A17" s="6">
        <v>10</v>
      </c>
      <c r="B17" s="24" t="s">
        <v>29</v>
      </c>
      <c r="C17" s="25" t="s">
        <v>30</v>
      </c>
      <c r="D17" s="26">
        <v>37231</v>
      </c>
      <c r="E17" s="27" t="s">
        <v>31</v>
      </c>
      <c r="F17" s="253"/>
      <c r="G17" s="254"/>
      <c r="H17" s="254"/>
      <c r="I17" s="254"/>
      <c r="J17" s="254"/>
      <c r="K17" s="254"/>
      <c r="L17" s="254"/>
      <c r="M17" s="255"/>
      <c r="N17" s="230"/>
      <c r="O17" s="255"/>
      <c r="P17" s="231" t="s">
        <v>163</v>
      </c>
    </row>
    <row r="18" spans="1:16" ht="18.75" customHeight="1">
      <c r="A18" s="6">
        <v>11</v>
      </c>
      <c r="B18" s="28" t="s">
        <v>32</v>
      </c>
      <c r="C18" s="29" t="s">
        <v>33</v>
      </c>
      <c r="D18" s="30" t="s">
        <v>34</v>
      </c>
      <c r="E18" s="31" t="s">
        <v>35</v>
      </c>
      <c r="F18" s="259">
        <v>6</v>
      </c>
      <c r="G18" s="254">
        <v>7</v>
      </c>
      <c r="H18" s="254">
        <v>7</v>
      </c>
      <c r="I18" s="254">
        <v>7</v>
      </c>
      <c r="J18" s="254">
        <v>6</v>
      </c>
      <c r="K18" s="254">
        <v>7</v>
      </c>
      <c r="L18" s="254">
        <v>7</v>
      </c>
      <c r="M18" s="255"/>
      <c r="N18" s="230">
        <f t="shared" si="0"/>
        <v>6.7333333333333334</v>
      </c>
      <c r="O18" s="255"/>
      <c r="P18" s="231">
        <f t="shared" si="1"/>
        <v>6.7333333333333334</v>
      </c>
    </row>
    <row r="19" spans="1:16" ht="18.75" customHeight="1">
      <c r="A19" s="6">
        <v>12</v>
      </c>
      <c r="B19" s="7" t="s">
        <v>36</v>
      </c>
      <c r="C19" s="8" t="s">
        <v>37</v>
      </c>
      <c r="D19" s="9">
        <v>37205</v>
      </c>
      <c r="E19" s="10" t="s">
        <v>38</v>
      </c>
      <c r="F19" s="260"/>
      <c r="G19" s="261"/>
      <c r="H19" s="261"/>
      <c r="I19" s="261"/>
      <c r="J19" s="261"/>
      <c r="K19" s="261"/>
      <c r="L19" s="261"/>
      <c r="M19" s="262"/>
      <c r="N19" s="230"/>
      <c r="O19" s="262"/>
      <c r="P19" s="231" t="s">
        <v>163</v>
      </c>
    </row>
    <row r="20" spans="1:16" ht="18.75" customHeight="1">
      <c r="A20" s="6">
        <v>13</v>
      </c>
      <c r="B20" s="15" t="s">
        <v>146</v>
      </c>
      <c r="C20" s="16" t="s">
        <v>147</v>
      </c>
      <c r="D20" s="17" t="s">
        <v>148</v>
      </c>
      <c r="E20" s="18" t="s">
        <v>56</v>
      </c>
      <c r="F20" s="263"/>
      <c r="G20" s="254"/>
      <c r="H20" s="254"/>
      <c r="I20" s="254"/>
      <c r="J20" s="254"/>
      <c r="K20" s="254"/>
      <c r="L20" s="254"/>
      <c r="M20" s="255"/>
      <c r="N20" s="230"/>
      <c r="O20" s="255"/>
      <c r="P20" s="231" t="s">
        <v>163</v>
      </c>
    </row>
    <row r="21" spans="1:16" ht="18.75" customHeight="1">
      <c r="A21" s="6">
        <v>14</v>
      </c>
      <c r="B21" s="15" t="s">
        <v>13</v>
      </c>
      <c r="C21" s="16" t="s">
        <v>40</v>
      </c>
      <c r="D21" s="17" t="s">
        <v>41</v>
      </c>
      <c r="E21" s="18" t="s">
        <v>149</v>
      </c>
      <c r="F21" s="253">
        <v>8</v>
      </c>
      <c r="G21" s="254">
        <v>5</v>
      </c>
      <c r="H21" s="254">
        <v>8</v>
      </c>
      <c r="I21" s="254">
        <v>6</v>
      </c>
      <c r="J21" s="254">
        <v>7</v>
      </c>
      <c r="K21" s="254">
        <v>6</v>
      </c>
      <c r="L21" s="254">
        <v>6</v>
      </c>
      <c r="M21" s="255"/>
      <c r="N21" s="230">
        <f t="shared" si="0"/>
        <v>6.5333333333333332</v>
      </c>
      <c r="O21" s="255"/>
      <c r="P21" s="231">
        <f t="shared" si="1"/>
        <v>6.5333333333333332</v>
      </c>
    </row>
    <row r="22" spans="1:16" ht="18.75" customHeight="1">
      <c r="A22" s="6">
        <v>15</v>
      </c>
      <c r="B22" s="15" t="s">
        <v>42</v>
      </c>
      <c r="C22" s="16" t="s">
        <v>40</v>
      </c>
      <c r="D22" s="17" t="s">
        <v>43</v>
      </c>
      <c r="E22" s="18" t="s">
        <v>22</v>
      </c>
      <c r="F22" s="253">
        <v>7</v>
      </c>
      <c r="G22" s="254">
        <v>7</v>
      </c>
      <c r="H22" s="254">
        <v>8</v>
      </c>
      <c r="I22" s="254">
        <v>6</v>
      </c>
      <c r="J22" s="254">
        <v>6</v>
      </c>
      <c r="K22" s="254">
        <v>6</v>
      </c>
      <c r="L22" s="254">
        <v>6</v>
      </c>
      <c r="M22" s="255"/>
      <c r="N22" s="230">
        <f t="shared" si="0"/>
        <v>6.5333333333333332</v>
      </c>
      <c r="O22" s="255"/>
      <c r="P22" s="231">
        <f t="shared" si="1"/>
        <v>6.5333333333333332</v>
      </c>
    </row>
    <row r="23" spans="1:16" ht="18.75" customHeight="1">
      <c r="A23" s="6">
        <v>16</v>
      </c>
      <c r="B23" s="7" t="s">
        <v>45</v>
      </c>
      <c r="C23" s="8" t="s">
        <v>46</v>
      </c>
      <c r="D23" s="9" t="s">
        <v>47</v>
      </c>
      <c r="E23" s="10" t="s">
        <v>48</v>
      </c>
      <c r="F23" s="264"/>
      <c r="G23" s="261"/>
      <c r="H23" s="261"/>
      <c r="I23" s="261"/>
      <c r="J23" s="261"/>
      <c r="K23" s="261"/>
      <c r="L23" s="261"/>
      <c r="M23" s="262"/>
      <c r="N23" s="230"/>
      <c r="O23" s="262"/>
      <c r="P23" s="231" t="s">
        <v>163</v>
      </c>
    </row>
    <row r="24" spans="1:16" ht="18.75" customHeight="1">
      <c r="A24" s="6">
        <v>17</v>
      </c>
      <c r="B24" s="15" t="s">
        <v>36</v>
      </c>
      <c r="C24" s="16" t="s">
        <v>46</v>
      </c>
      <c r="D24" s="17" t="s">
        <v>49</v>
      </c>
      <c r="E24" s="18" t="s">
        <v>44</v>
      </c>
      <c r="F24" s="253">
        <v>6</v>
      </c>
      <c r="G24" s="254">
        <v>5</v>
      </c>
      <c r="H24" s="254">
        <v>5</v>
      </c>
      <c r="I24" s="254">
        <v>6</v>
      </c>
      <c r="J24" s="254">
        <v>6</v>
      </c>
      <c r="K24" s="254">
        <v>5</v>
      </c>
      <c r="L24" s="254">
        <v>6</v>
      </c>
      <c r="M24" s="255"/>
      <c r="N24" s="230">
        <f t="shared" si="0"/>
        <v>5.6</v>
      </c>
      <c r="O24" s="255"/>
      <c r="P24" s="231">
        <f t="shared" si="1"/>
        <v>5.6</v>
      </c>
    </row>
    <row r="25" spans="1:16" ht="18.75" customHeight="1">
      <c r="A25" s="6">
        <v>18</v>
      </c>
      <c r="B25" s="15" t="s">
        <v>50</v>
      </c>
      <c r="C25" s="16" t="s">
        <v>46</v>
      </c>
      <c r="D25" s="19">
        <v>36739</v>
      </c>
      <c r="E25" s="18" t="s">
        <v>51</v>
      </c>
      <c r="F25" s="263">
        <v>6</v>
      </c>
      <c r="G25" s="254">
        <v>7</v>
      </c>
      <c r="H25" s="254">
        <v>7</v>
      </c>
      <c r="I25" s="254">
        <v>8</v>
      </c>
      <c r="J25" s="254">
        <v>7</v>
      </c>
      <c r="K25" s="254">
        <v>6</v>
      </c>
      <c r="L25" s="254">
        <v>6</v>
      </c>
      <c r="M25" s="255"/>
      <c r="N25" s="230">
        <f t="shared" si="0"/>
        <v>6.666666666666667</v>
      </c>
      <c r="O25" s="255"/>
      <c r="P25" s="231">
        <f t="shared" si="1"/>
        <v>6.666666666666667</v>
      </c>
    </row>
    <row r="26" spans="1:16" ht="18.75" customHeight="1">
      <c r="A26" s="6">
        <v>19</v>
      </c>
      <c r="B26" s="15" t="s">
        <v>53</v>
      </c>
      <c r="C26" s="16" t="s">
        <v>54</v>
      </c>
      <c r="D26" s="17" t="s">
        <v>55</v>
      </c>
      <c r="E26" s="18" t="s">
        <v>56</v>
      </c>
      <c r="F26" s="253"/>
      <c r="G26" s="254"/>
      <c r="H26" s="254"/>
      <c r="I26" s="254"/>
      <c r="J26" s="254"/>
      <c r="K26" s="254"/>
      <c r="L26" s="254"/>
      <c r="M26" s="255"/>
      <c r="N26" s="230"/>
      <c r="O26" s="255"/>
      <c r="P26" s="231" t="s">
        <v>163</v>
      </c>
    </row>
    <row r="27" spans="1:16" ht="18.75" customHeight="1">
      <c r="A27" s="6">
        <v>20</v>
      </c>
      <c r="B27" s="96" t="s">
        <v>57</v>
      </c>
      <c r="C27" s="97" t="s">
        <v>58</v>
      </c>
      <c r="D27" s="98" t="s">
        <v>59</v>
      </c>
      <c r="E27" s="99" t="s">
        <v>60</v>
      </c>
      <c r="F27" s="264"/>
      <c r="G27" s="261"/>
      <c r="H27" s="261"/>
      <c r="I27" s="261"/>
      <c r="J27" s="261"/>
      <c r="K27" s="261"/>
      <c r="L27" s="261"/>
      <c r="M27" s="262"/>
      <c r="N27" s="230"/>
      <c r="O27" s="262"/>
      <c r="P27" s="231" t="s">
        <v>163</v>
      </c>
    </row>
    <row r="28" spans="1:16" ht="18.75" customHeight="1">
      <c r="A28" s="6">
        <v>21</v>
      </c>
      <c r="B28" s="15" t="s">
        <v>17</v>
      </c>
      <c r="C28" s="16" t="s">
        <v>61</v>
      </c>
      <c r="D28" s="17" t="s">
        <v>62</v>
      </c>
      <c r="E28" s="18" t="s">
        <v>63</v>
      </c>
      <c r="F28" s="253">
        <v>8</v>
      </c>
      <c r="G28" s="254">
        <v>6</v>
      </c>
      <c r="H28" s="254">
        <v>7</v>
      </c>
      <c r="I28" s="254">
        <v>7</v>
      </c>
      <c r="J28" s="254">
        <v>6</v>
      </c>
      <c r="K28" s="254">
        <v>7</v>
      </c>
      <c r="L28" s="254"/>
      <c r="M28" s="255"/>
      <c r="N28" s="230"/>
      <c r="O28" s="255"/>
      <c r="P28" s="231" t="s">
        <v>168</v>
      </c>
    </row>
    <row r="29" spans="1:16" ht="18.75" customHeight="1">
      <c r="A29" s="6">
        <v>22</v>
      </c>
      <c r="B29" s="33" t="s">
        <v>64</v>
      </c>
      <c r="C29" s="34" t="s">
        <v>65</v>
      </c>
      <c r="D29" s="35">
        <v>36923</v>
      </c>
      <c r="E29" s="36" t="s">
        <v>66</v>
      </c>
      <c r="F29" s="253"/>
      <c r="G29" s="254"/>
      <c r="H29" s="254"/>
      <c r="I29" s="254"/>
      <c r="J29" s="254"/>
      <c r="K29" s="254"/>
      <c r="L29" s="254"/>
      <c r="M29" s="255"/>
      <c r="N29" s="230"/>
      <c r="O29" s="255"/>
      <c r="P29" s="231" t="s">
        <v>163</v>
      </c>
    </row>
    <row r="30" spans="1:16" ht="18.75" customHeight="1">
      <c r="A30" s="6">
        <v>23</v>
      </c>
      <c r="B30" s="15" t="s">
        <v>21</v>
      </c>
      <c r="C30" s="16" t="s">
        <v>67</v>
      </c>
      <c r="D30" s="17" t="s">
        <v>68</v>
      </c>
      <c r="E30" s="18" t="s">
        <v>69</v>
      </c>
      <c r="F30" s="253">
        <v>7</v>
      </c>
      <c r="G30" s="254">
        <v>8</v>
      </c>
      <c r="H30" s="254">
        <v>8</v>
      </c>
      <c r="I30" s="254">
        <v>7</v>
      </c>
      <c r="J30" s="254">
        <v>7</v>
      </c>
      <c r="K30" s="254">
        <v>7</v>
      </c>
      <c r="L30" s="254">
        <v>8</v>
      </c>
      <c r="M30" s="255"/>
      <c r="N30" s="230">
        <f t="shared" si="0"/>
        <v>7.4666666666666668</v>
      </c>
      <c r="O30" s="255"/>
      <c r="P30" s="231">
        <f t="shared" si="1"/>
        <v>7.4666666666666668</v>
      </c>
    </row>
    <row r="31" spans="1:16" ht="18.75" customHeight="1">
      <c r="A31" s="6">
        <v>24</v>
      </c>
      <c r="B31" s="15" t="s">
        <v>150</v>
      </c>
      <c r="C31" s="16" t="s">
        <v>67</v>
      </c>
      <c r="D31" s="17" t="s">
        <v>151</v>
      </c>
      <c r="E31" s="18" t="s">
        <v>39</v>
      </c>
      <c r="F31" s="253">
        <v>7</v>
      </c>
      <c r="G31" s="254">
        <v>9</v>
      </c>
      <c r="H31" s="254">
        <v>8</v>
      </c>
      <c r="I31" s="254">
        <v>8</v>
      </c>
      <c r="J31" s="254">
        <v>7</v>
      </c>
      <c r="K31" s="254">
        <v>8</v>
      </c>
      <c r="L31" s="254">
        <v>8</v>
      </c>
      <c r="M31" s="255"/>
      <c r="N31" s="230">
        <f t="shared" si="0"/>
        <v>7.8666666666666663</v>
      </c>
      <c r="O31" s="255"/>
      <c r="P31" s="231">
        <f t="shared" si="1"/>
        <v>7.8666666666666663</v>
      </c>
    </row>
    <row r="32" spans="1:16" ht="18.75" customHeight="1">
      <c r="A32" s="6">
        <v>25</v>
      </c>
      <c r="B32" s="37" t="s">
        <v>70</v>
      </c>
      <c r="C32" s="38" t="s">
        <v>71</v>
      </c>
      <c r="D32" s="39">
        <v>37014</v>
      </c>
      <c r="E32" s="40" t="s">
        <v>72</v>
      </c>
      <c r="F32" s="253">
        <v>8</v>
      </c>
      <c r="G32" s="254">
        <v>7</v>
      </c>
      <c r="H32" s="254">
        <v>8</v>
      </c>
      <c r="I32" s="254">
        <v>7</v>
      </c>
      <c r="J32" s="254">
        <v>7</v>
      </c>
      <c r="K32" s="254">
        <v>7</v>
      </c>
      <c r="L32" s="254">
        <v>7</v>
      </c>
      <c r="M32" s="255"/>
      <c r="N32" s="230">
        <f t="shared" si="0"/>
        <v>7.2666666666666666</v>
      </c>
      <c r="O32" s="255"/>
      <c r="P32" s="231">
        <f t="shared" si="1"/>
        <v>7.2666666666666666</v>
      </c>
    </row>
    <row r="33" spans="1:16" ht="18.75" customHeight="1">
      <c r="A33" s="6">
        <v>26</v>
      </c>
      <c r="B33" s="15" t="s">
        <v>17</v>
      </c>
      <c r="C33" s="16" t="s">
        <v>73</v>
      </c>
      <c r="D33" s="17" t="s">
        <v>74</v>
      </c>
      <c r="E33" s="18" t="s">
        <v>56</v>
      </c>
      <c r="F33" s="265">
        <v>8</v>
      </c>
      <c r="G33" s="254">
        <v>8</v>
      </c>
      <c r="H33" s="254">
        <v>8</v>
      </c>
      <c r="I33" s="254">
        <v>8</v>
      </c>
      <c r="J33" s="254">
        <v>8</v>
      </c>
      <c r="K33" s="254">
        <v>8</v>
      </c>
      <c r="L33" s="266">
        <v>8</v>
      </c>
      <c r="M33" s="255"/>
      <c r="N33" s="230">
        <f t="shared" si="0"/>
        <v>8</v>
      </c>
      <c r="O33" s="255"/>
      <c r="P33" s="231">
        <f t="shared" si="1"/>
        <v>8</v>
      </c>
    </row>
    <row r="34" spans="1:16" ht="18.75" customHeight="1">
      <c r="A34" s="6">
        <v>27</v>
      </c>
      <c r="B34" s="15" t="s">
        <v>17</v>
      </c>
      <c r="C34" s="16" t="s">
        <v>73</v>
      </c>
      <c r="D34" s="17" t="s">
        <v>75</v>
      </c>
      <c r="E34" s="18" t="s">
        <v>52</v>
      </c>
      <c r="F34" s="259">
        <v>9</v>
      </c>
      <c r="G34" s="254">
        <v>8</v>
      </c>
      <c r="H34" s="254">
        <v>7</v>
      </c>
      <c r="I34" s="254">
        <v>8</v>
      </c>
      <c r="J34" s="254">
        <v>8</v>
      </c>
      <c r="K34" s="254">
        <v>8</v>
      </c>
      <c r="L34" s="266">
        <v>8</v>
      </c>
      <c r="M34" s="255"/>
      <c r="N34" s="230">
        <f t="shared" si="0"/>
        <v>8</v>
      </c>
      <c r="O34" s="255"/>
      <c r="P34" s="231">
        <f t="shared" si="1"/>
        <v>8</v>
      </c>
    </row>
    <row r="35" spans="1:16" ht="18.75" customHeight="1">
      <c r="A35" s="6">
        <v>28</v>
      </c>
      <c r="B35" s="15" t="s">
        <v>76</v>
      </c>
      <c r="C35" s="16" t="s">
        <v>77</v>
      </c>
      <c r="D35" s="17" t="s">
        <v>78</v>
      </c>
      <c r="E35" s="18" t="s">
        <v>63</v>
      </c>
      <c r="F35" s="253">
        <v>7</v>
      </c>
      <c r="G35" s="254">
        <v>7</v>
      </c>
      <c r="H35" s="254">
        <v>7</v>
      </c>
      <c r="I35" s="254">
        <v>7</v>
      </c>
      <c r="J35" s="254">
        <v>7</v>
      </c>
      <c r="K35" s="254">
        <v>7</v>
      </c>
      <c r="L35" s="266">
        <v>7</v>
      </c>
      <c r="M35" s="255"/>
      <c r="N35" s="230">
        <f t="shared" si="0"/>
        <v>7</v>
      </c>
      <c r="O35" s="255"/>
      <c r="P35" s="231">
        <f t="shared" si="1"/>
        <v>7</v>
      </c>
    </row>
    <row r="36" spans="1:16" ht="18.75" customHeight="1">
      <c r="A36" s="6">
        <v>29</v>
      </c>
      <c r="B36" s="15" t="s">
        <v>119</v>
      </c>
      <c r="C36" s="16" t="s">
        <v>120</v>
      </c>
      <c r="D36" s="17" t="s">
        <v>121</v>
      </c>
      <c r="E36" s="18" t="s">
        <v>122</v>
      </c>
      <c r="F36" s="253"/>
      <c r="G36" s="254"/>
      <c r="H36" s="254"/>
      <c r="I36" s="254"/>
      <c r="J36" s="254"/>
      <c r="K36" s="254"/>
      <c r="L36" s="266"/>
      <c r="M36" s="255"/>
      <c r="N36" s="230"/>
      <c r="O36" s="255"/>
      <c r="P36" s="231" t="s">
        <v>163</v>
      </c>
    </row>
    <row r="37" spans="1:16" ht="18.75" customHeight="1">
      <c r="A37" s="6">
        <v>30</v>
      </c>
      <c r="B37" s="41" t="s">
        <v>79</v>
      </c>
      <c r="C37" s="42" t="s">
        <v>80</v>
      </c>
      <c r="D37" s="43" t="s">
        <v>81</v>
      </c>
      <c r="E37" s="44" t="s">
        <v>82</v>
      </c>
      <c r="F37" s="253">
        <v>8</v>
      </c>
      <c r="G37" s="254">
        <v>8</v>
      </c>
      <c r="H37" s="254">
        <v>7</v>
      </c>
      <c r="I37" s="254">
        <v>9</v>
      </c>
      <c r="J37" s="254">
        <v>8</v>
      </c>
      <c r="K37" s="254">
        <v>9</v>
      </c>
      <c r="L37" s="266">
        <v>9</v>
      </c>
      <c r="M37" s="255"/>
      <c r="N37" s="230">
        <f t="shared" si="0"/>
        <v>8.3333333333333339</v>
      </c>
      <c r="O37" s="255"/>
      <c r="P37" s="231">
        <f t="shared" si="1"/>
        <v>8.3333333333333339</v>
      </c>
    </row>
    <row r="38" spans="1:16" ht="18.75" customHeight="1">
      <c r="A38" s="6">
        <v>31</v>
      </c>
      <c r="B38" s="20" t="s">
        <v>83</v>
      </c>
      <c r="C38" s="21" t="s">
        <v>80</v>
      </c>
      <c r="D38" s="22" t="s">
        <v>84</v>
      </c>
      <c r="E38" s="23" t="s">
        <v>85</v>
      </c>
      <c r="F38" s="253">
        <v>7</v>
      </c>
      <c r="G38" s="254">
        <v>9</v>
      </c>
      <c r="H38" s="254">
        <v>8</v>
      </c>
      <c r="I38" s="254">
        <v>8</v>
      </c>
      <c r="J38" s="254">
        <v>8</v>
      </c>
      <c r="K38" s="254">
        <v>7</v>
      </c>
      <c r="L38" s="266">
        <v>8</v>
      </c>
      <c r="M38" s="255"/>
      <c r="N38" s="230">
        <f t="shared" si="0"/>
        <v>7.8666666666666663</v>
      </c>
      <c r="O38" s="255"/>
      <c r="P38" s="231">
        <f t="shared" si="1"/>
        <v>7.8666666666666663</v>
      </c>
    </row>
    <row r="39" spans="1:16" ht="18.75" customHeight="1">
      <c r="A39" s="6">
        <v>32</v>
      </c>
      <c r="B39" s="41" t="s">
        <v>4</v>
      </c>
      <c r="C39" s="42" t="s">
        <v>86</v>
      </c>
      <c r="D39" s="45">
        <v>37231</v>
      </c>
      <c r="E39" s="44" t="s">
        <v>87</v>
      </c>
      <c r="F39" s="256">
        <v>8</v>
      </c>
      <c r="G39" s="254">
        <v>8</v>
      </c>
      <c r="H39" s="254">
        <v>7</v>
      </c>
      <c r="I39" s="254">
        <v>9</v>
      </c>
      <c r="J39" s="254">
        <v>8</v>
      </c>
      <c r="K39" s="254">
        <v>8</v>
      </c>
      <c r="L39" s="266">
        <v>8</v>
      </c>
      <c r="M39" s="255"/>
      <c r="N39" s="230">
        <f t="shared" si="0"/>
        <v>8</v>
      </c>
      <c r="O39" s="255"/>
      <c r="P39" s="231">
        <f t="shared" si="1"/>
        <v>8</v>
      </c>
    </row>
    <row r="40" spans="1:16" ht="18.75" customHeight="1">
      <c r="A40" s="6">
        <v>33</v>
      </c>
      <c r="B40" s="15" t="s">
        <v>36</v>
      </c>
      <c r="C40" s="16" t="s">
        <v>88</v>
      </c>
      <c r="D40" s="17" t="s">
        <v>89</v>
      </c>
      <c r="E40" s="18" t="s">
        <v>22</v>
      </c>
      <c r="F40" s="253">
        <v>8</v>
      </c>
      <c r="G40" s="254">
        <v>8</v>
      </c>
      <c r="H40" s="254">
        <v>7</v>
      </c>
      <c r="I40" s="254">
        <v>9</v>
      </c>
      <c r="J40" s="254">
        <v>9</v>
      </c>
      <c r="K40" s="254">
        <v>7</v>
      </c>
      <c r="L40" s="266">
        <v>8</v>
      </c>
      <c r="M40" s="255"/>
      <c r="N40" s="230">
        <f t="shared" si="0"/>
        <v>8</v>
      </c>
      <c r="O40" s="255"/>
      <c r="P40" s="231">
        <f t="shared" si="1"/>
        <v>8</v>
      </c>
    </row>
    <row r="41" spans="1:16" ht="18.75" customHeight="1">
      <c r="A41" s="6">
        <v>34</v>
      </c>
      <c r="B41" s="15" t="s">
        <v>94</v>
      </c>
      <c r="C41" s="16" t="s">
        <v>152</v>
      </c>
      <c r="D41" s="17" t="s">
        <v>95</v>
      </c>
      <c r="E41" s="18" t="s">
        <v>44</v>
      </c>
      <c r="F41" s="267"/>
      <c r="G41" s="254"/>
      <c r="H41" s="254"/>
      <c r="I41" s="254"/>
      <c r="J41" s="254"/>
      <c r="K41" s="254"/>
      <c r="L41" s="266"/>
      <c r="M41" s="255"/>
      <c r="N41" s="230"/>
      <c r="O41" s="255"/>
      <c r="P41" s="231" t="s">
        <v>163</v>
      </c>
    </row>
    <row r="42" spans="1:16" ht="18.75" customHeight="1">
      <c r="A42" s="6">
        <v>35</v>
      </c>
      <c r="B42" s="101" t="s">
        <v>91</v>
      </c>
      <c r="C42" s="102" t="s">
        <v>90</v>
      </c>
      <c r="D42" s="103" t="s">
        <v>92</v>
      </c>
      <c r="E42" s="104" t="s">
        <v>93</v>
      </c>
      <c r="F42" s="260"/>
      <c r="G42" s="261"/>
      <c r="H42" s="261"/>
      <c r="I42" s="261"/>
      <c r="J42" s="261"/>
      <c r="K42" s="261"/>
      <c r="L42" s="268"/>
      <c r="M42" s="262"/>
      <c r="N42" s="230"/>
      <c r="O42" s="262"/>
      <c r="P42" s="231" t="s">
        <v>163</v>
      </c>
    </row>
    <row r="43" spans="1:16" ht="18.75" customHeight="1">
      <c r="A43" s="6">
        <v>36</v>
      </c>
      <c r="B43" s="46" t="s">
        <v>96</v>
      </c>
      <c r="C43" s="47" t="s">
        <v>97</v>
      </c>
      <c r="D43" s="48" t="s">
        <v>98</v>
      </c>
      <c r="E43" s="49" t="s">
        <v>99</v>
      </c>
      <c r="F43" s="269">
        <v>5</v>
      </c>
      <c r="G43" s="254">
        <v>10</v>
      </c>
      <c r="H43" s="254">
        <v>9</v>
      </c>
      <c r="I43" s="254">
        <v>8</v>
      </c>
      <c r="J43" s="254">
        <v>8</v>
      </c>
      <c r="K43" s="254">
        <v>7</v>
      </c>
      <c r="L43" s="266">
        <v>8</v>
      </c>
      <c r="M43" s="255"/>
      <c r="N43" s="230">
        <f t="shared" si="0"/>
        <v>7.8666666666666663</v>
      </c>
      <c r="O43" s="255"/>
      <c r="P43" s="231">
        <f t="shared" si="1"/>
        <v>7.8666666666666663</v>
      </c>
    </row>
    <row r="44" spans="1:16" ht="18.75" customHeight="1">
      <c r="A44" s="6">
        <v>37</v>
      </c>
      <c r="B44" s="15" t="s">
        <v>13</v>
      </c>
      <c r="C44" s="16" t="s">
        <v>97</v>
      </c>
      <c r="D44" s="17" t="s">
        <v>153</v>
      </c>
      <c r="E44" s="18" t="s">
        <v>48</v>
      </c>
      <c r="F44" s="253">
        <v>7</v>
      </c>
      <c r="G44" s="254">
        <v>7</v>
      </c>
      <c r="H44" s="254">
        <v>7</v>
      </c>
      <c r="I44" s="254">
        <v>7</v>
      </c>
      <c r="J44" s="254">
        <v>7</v>
      </c>
      <c r="K44" s="254">
        <v>7</v>
      </c>
      <c r="L44" s="266">
        <v>7</v>
      </c>
      <c r="M44" s="255"/>
      <c r="N44" s="230">
        <f t="shared" si="0"/>
        <v>7</v>
      </c>
      <c r="O44" s="255"/>
      <c r="P44" s="231">
        <f t="shared" si="1"/>
        <v>7</v>
      </c>
    </row>
    <row r="45" spans="1:16" ht="18.75" customHeight="1">
      <c r="A45" s="6">
        <v>38</v>
      </c>
      <c r="B45" s="20" t="s">
        <v>100</v>
      </c>
      <c r="C45" s="21" t="s">
        <v>101</v>
      </c>
      <c r="D45" s="50">
        <v>37014</v>
      </c>
      <c r="E45" s="23" t="s">
        <v>102</v>
      </c>
      <c r="F45" s="253">
        <v>5</v>
      </c>
      <c r="G45" s="254">
        <v>6</v>
      </c>
      <c r="H45" s="254">
        <v>7</v>
      </c>
      <c r="I45" s="254">
        <v>6</v>
      </c>
      <c r="J45" s="254">
        <v>5</v>
      </c>
      <c r="K45" s="254">
        <v>8</v>
      </c>
      <c r="L45" s="266">
        <v>7</v>
      </c>
      <c r="M45" s="255"/>
      <c r="N45" s="230">
        <f t="shared" si="0"/>
        <v>6.333333333333333</v>
      </c>
      <c r="O45" s="255"/>
      <c r="P45" s="231">
        <f t="shared" si="1"/>
        <v>6.333333333333333</v>
      </c>
    </row>
    <row r="46" spans="1:16" ht="18.75" customHeight="1">
      <c r="A46" s="6">
        <v>39</v>
      </c>
      <c r="B46" s="96" t="s">
        <v>21</v>
      </c>
      <c r="C46" s="97" t="s">
        <v>103</v>
      </c>
      <c r="D46" s="98" t="s">
        <v>104</v>
      </c>
      <c r="E46" s="99" t="s">
        <v>44</v>
      </c>
      <c r="F46" s="270"/>
      <c r="G46" s="261"/>
      <c r="H46" s="261"/>
      <c r="I46" s="261"/>
      <c r="J46" s="261"/>
      <c r="K46" s="261"/>
      <c r="L46" s="268"/>
      <c r="M46" s="262"/>
      <c r="N46" s="230"/>
      <c r="O46" s="262"/>
      <c r="P46" s="231" t="s">
        <v>163</v>
      </c>
    </row>
    <row r="47" spans="1:16" ht="18.75" customHeight="1">
      <c r="A47" s="6">
        <v>40</v>
      </c>
      <c r="B47" s="15" t="s">
        <v>13</v>
      </c>
      <c r="C47" s="16" t="s">
        <v>105</v>
      </c>
      <c r="D47" s="17" t="s">
        <v>106</v>
      </c>
      <c r="E47" s="18" t="s">
        <v>22</v>
      </c>
      <c r="F47" s="253">
        <v>8</v>
      </c>
      <c r="G47" s="254">
        <v>8</v>
      </c>
      <c r="H47" s="254">
        <v>8</v>
      </c>
      <c r="I47" s="254">
        <v>8</v>
      </c>
      <c r="J47" s="254">
        <v>9</v>
      </c>
      <c r="K47" s="254">
        <v>8</v>
      </c>
      <c r="L47" s="266">
        <v>8</v>
      </c>
      <c r="M47" s="255"/>
      <c r="N47" s="230">
        <f t="shared" si="0"/>
        <v>8.1333333333333329</v>
      </c>
      <c r="O47" s="255"/>
      <c r="P47" s="231">
        <f t="shared" si="1"/>
        <v>8.1333333333333329</v>
      </c>
    </row>
    <row r="48" spans="1:16" ht="18.75" customHeight="1">
      <c r="A48" s="6">
        <v>41</v>
      </c>
      <c r="B48" s="28" t="s">
        <v>107</v>
      </c>
      <c r="C48" s="29" t="s">
        <v>108</v>
      </c>
      <c r="D48" s="32">
        <v>37175</v>
      </c>
      <c r="E48" s="31" t="s">
        <v>109</v>
      </c>
      <c r="F48" s="271">
        <v>5</v>
      </c>
      <c r="G48" s="254">
        <v>5</v>
      </c>
      <c r="H48" s="254">
        <v>5</v>
      </c>
      <c r="I48" s="254">
        <v>5</v>
      </c>
      <c r="J48" s="254">
        <v>5</v>
      </c>
      <c r="K48" s="254">
        <v>5</v>
      </c>
      <c r="L48" s="266">
        <v>5</v>
      </c>
      <c r="M48" s="255"/>
      <c r="N48" s="230">
        <f t="shared" si="0"/>
        <v>5</v>
      </c>
      <c r="O48" s="255"/>
      <c r="P48" s="231">
        <f t="shared" si="1"/>
        <v>5</v>
      </c>
    </row>
    <row r="49" spans="1:16" ht="18.75" customHeight="1">
      <c r="A49" s="6">
        <v>42</v>
      </c>
      <c r="B49" s="15" t="s">
        <v>27</v>
      </c>
      <c r="C49" s="16" t="s">
        <v>123</v>
      </c>
      <c r="D49" s="17" t="s">
        <v>124</v>
      </c>
      <c r="E49" s="18" t="s">
        <v>125</v>
      </c>
      <c r="F49" s="257">
        <v>10</v>
      </c>
      <c r="G49" s="254">
        <v>8</v>
      </c>
      <c r="H49" s="254">
        <v>8</v>
      </c>
      <c r="I49" s="254">
        <v>8</v>
      </c>
      <c r="J49" s="254">
        <v>9</v>
      </c>
      <c r="K49" s="254">
        <v>8</v>
      </c>
      <c r="L49" s="266">
        <v>9</v>
      </c>
      <c r="M49" s="255"/>
      <c r="N49" s="230">
        <f t="shared" si="0"/>
        <v>8.6</v>
      </c>
      <c r="O49" s="255"/>
      <c r="P49" s="231">
        <f t="shared" si="1"/>
        <v>8.6</v>
      </c>
    </row>
    <row r="50" spans="1:16" ht="18.75" customHeight="1">
      <c r="A50" s="6">
        <v>43</v>
      </c>
      <c r="B50" s="37" t="s">
        <v>110</v>
      </c>
      <c r="C50" s="38" t="s">
        <v>111</v>
      </c>
      <c r="D50" s="51" t="s">
        <v>112</v>
      </c>
      <c r="E50" s="40" t="s">
        <v>28</v>
      </c>
      <c r="F50" s="253">
        <v>8</v>
      </c>
      <c r="G50" s="254">
        <v>8</v>
      </c>
      <c r="H50" s="254">
        <v>8</v>
      </c>
      <c r="I50" s="254">
        <v>8</v>
      </c>
      <c r="J50" s="254">
        <v>8</v>
      </c>
      <c r="K50" s="254">
        <v>7</v>
      </c>
      <c r="L50" s="266">
        <v>7</v>
      </c>
      <c r="M50" s="255"/>
      <c r="N50" s="230">
        <f t="shared" si="0"/>
        <v>7.666666666666667</v>
      </c>
      <c r="O50" s="255"/>
      <c r="P50" s="231">
        <f t="shared" si="1"/>
        <v>7.666666666666667</v>
      </c>
    </row>
    <row r="51" spans="1:16" ht="18.75" customHeight="1">
      <c r="A51" s="6">
        <v>44</v>
      </c>
      <c r="B51" s="15" t="s">
        <v>113</v>
      </c>
      <c r="C51" s="16" t="s">
        <v>114</v>
      </c>
      <c r="D51" s="17" t="s">
        <v>115</v>
      </c>
      <c r="E51" s="18" t="s">
        <v>56</v>
      </c>
      <c r="F51" s="253">
        <v>5</v>
      </c>
      <c r="G51" s="254">
        <v>6</v>
      </c>
      <c r="H51" s="254">
        <v>6</v>
      </c>
      <c r="I51" s="254">
        <v>5</v>
      </c>
      <c r="J51" s="254">
        <v>6</v>
      </c>
      <c r="K51" s="254">
        <v>5</v>
      </c>
      <c r="L51" s="266">
        <v>5</v>
      </c>
      <c r="M51" s="255"/>
      <c r="N51" s="230">
        <f t="shared" si="0"/>
        <v>5.4</v>
      </c>
      <c r="O51" s="255"/>
      <c r="P51" s="231">
        <f t="shared" si="1"/>
        <v>5.4</v>
      </c>
    </row>
    <row r="52" spans="1:16" ht="18.75" customHeight="1">
      <c r="A52" s="6">
        <v>45</v>
      </c>
      <c r="B52" s="15" t="s">
        <v>117</v>
      </c>
      <c r="C52" s="16" t="s">
        <v>116</v>
      </c>
      <c r="D52" s="17" t="s">
        <v>118</v>
      </c>
      <c r="E52" s="18" t="s">
        <v>44</v>
      </c>
      <c r="F52" s="263">
        <v>10</v>
      </c>
      <c r="G52" s="254">
        <v>8</v>
      </c>
      <c r="H52" s="254">
        <v>8</v>
      </c>
      <c r="I52" s="254">
        <v>8</v>
      </c>
      <c r="J52" s="254">
        <v>8</v>
      </c>
      <c r="K52" s="254">
        <v>9</v>
      </c>
      <c r="L52" s="266">
        <v>8</v>
      </c>
      <c r="M52" s="255"/>
      <c r="N52" s="230">
        <f t="shared" si="0"/>
        <v>8.4</v>
      </c>
      <c r="O52" s="255"/>
      <c r="P52" s="231">
        <f t="shared" si="1"/>
        <v>8.4</v>
      </c>
    </row>
    <row r="53" spans="1:16" ht="18.75" customHeight="1">
      <c r="A53" s="6">
        <v>46</v>
      </c>
      <c r="B53" s="15" t="s">
        <v>158</v>
      </c>
      <c r="C53" s="16" t="s">
        <v>159</v>
      </c>
      <c r="D53" s="17"/>
      <c r="E53" s="18"/>
      <c r="F53" s="253"/>
      <c r="G53" s="272"/>
      <c r="H53" s="272"/>
      <c r="I53" s="272"/>
      <c r="J53" s="254"/>
      <c r="K53" s="254"/>
      <c r="L53" s="266"/>
      <c r="M53" s="255"/>
      <c r="N53" s="230"/>
      <c r="O53" s="255"/>
      <c r="P53" s="258" t="s">
        <v>163</v>
      </c>
    </row>
    <row r="54" spans="1:16" ht="18.75" customHeight="1">
      <c r="A54" s="6">
        <v>47</v>
      </c>
      <c r="B54" s="64" t="s">
        <v>160</v>
      </c>
      <c r="C54" s="65" t="s">
        <v>161</v>
      </c>
      <c r="D54" s="1"/>
      <c r="E54" s="63"/>
      <c r="F54" s="253">
        <v>10</v>
      </c>
      <c r="G54" s="272">
        <v>8</v>
      </c>
      <c r="H54" s="272">
        <v>8</v>
      </c>
      <c r="I54" s="272">
        <v>8</v>
      </c>
      <c r="J54" s="254">
        <v>9</v>
      </c>
      <c r="K54" s="254">
        <v>7</v>
      </c>
      <c r="L54" s="266">
        <v>8</v>
      </c>
      <c r="M54" s="255"/>
      <c r="N54" s="230">
        <f t="shared" si="0"/>
        <v>8.2666666666666675</v>
      </c>
      <c r="O54" s="255"/>
      <c r="P54" s="231">
        <f t="shared" si="1"/>
        <v>8.2666666666666675</v>
      </c>
    </row>
    <row r="55" spans="1:16" ht="18.75" customHeight="1">
      <c r="A55" s="6">
        <v>48</v>
      </c>
      <c r="B55" s="64" t="s">
        <v>53</v>
      </c>
      <c r="C55" s="65" t="s">
        <v>162</v>
      </c>
      <c r="D55" s="1"/>
      <c r="E55" s="63"/>
      <c r="F55" s="253">
        <v>6</v>
      </c>
      <c r="G55" s="272">
        <v>5</v>
      </c>
      <c r="H55" s="272">
        <v>5</v>
      </c>
      <c r="I55" s="272">
        <v>5</v>
      </c>
      <c r="J55" s="254">
        <v>6</v>
      </c>
      <c r="K55" s="254">
        <v>5</v>
      </c>
      <c r="L55" s="266">
        <v>6</v>
      </c>
      <c r="M55" s="255"/>
      <c r="N55" s="230">
        <f t="shared" si="0"/>
        <v>5.4666666666666668</v>
      </c>
      <c r="O55" s="255"/>
      <c r="P55" s="231">
        <f t="shared" si="1"/>
        <v>5.4666666666666668</v>
      </c>
    </row>
    <row r="56" spans="1:16">
      <c r="A56" s="6">
        <v>49</v>
      </c>
      <c r="B56" s="60" t="s">
        <v>235</v>
      </c>
      <c r="C56" s="60" t="s">
        <v>236</v>
      </c>
      <c r="D56" s="1"/>
      <c r="E56" s="63"/>
      <c r="F56" s="253">
        <v>7</v>
      </c>
      <c r="G56" s="272">
        <v>5</v>
      </c>
      <c r="H56" s="272">
        <v>6</v>
      </c>
      <c r="I56" s="272">
        <v>8</v>
      </c>
      <c r="J56" s="254">
        <v>5</v>
      </c>
      <c r="K56" s="254">
        <v>5</v>
      </c>
      <c r="L56" s="266">
        <v>5</v>
      </c>
      <c r="M56" s="255"/>
      <c r="N56" s="230">
        <f t="shared" si="0"/>
        <v>5.8</v>
      </c>
      <c r="O56" s="255"/>
      <c r="P56" s="231">
        <f t="shared" si="1"/>
        <v>5.8</v>
      </c>
    </row>
    <row r="57" spans="1:16">
      <c r="A57" s="6"/>
      <c r="B57" s="60" t="s">
        <v>179</v>
      </c>
      <c r="C57" s="60" t="s">
        <v>180</v>
      </c>
      <c r="D57" s="279"/>
      <c r="E57" s="278"/>
      <c r="F57" s="430"/>
      <c r="G57" s="431"/>
      <c r="H57" s="431"/>
      <c r="I57" s="431"/>
      <c r="J57" s="432"/>
      <c r="K57" s="432"/>
      <c r="L57" s="433"/>
      <c r="M57" s="429"/>
      <c r="N57" s="230"/>
      <c r="O57" s="429"/>
      <c r="P57" s="231"/>
    </row>
    <row r="58" spans="1:16">
      <c r="A58" s="6"/>
      <c r="B58" s="60" t="s">
        <v>193</v>
      </c>
      <c r="C58" s="60" t="s">
        <v>194</v>
      </c>
      <c r="D58" s="279"/>
      <c r="E58" s="278"/>
      <c r="F58" s="430">
        <v>5</v>
      </c>
      <c r="G58" s="431">
        <v>7</v>
      </c>
      <c r="H58" s="431">
        <v>6</v>
      </c>
      <c r="I58" s="431">
        <v>7</v>
      </c>
      <c r="J58" s="432">
        <v>5</v>
      </c>
      <c r="K58" s="432">
        <v>6</v>
      </c>
      <c r="L58" s="433"/>
      <c r="M58" s="429"/>
      <c r="N58" s="230"/>
      <c r="O58" s="429"/>
      <c r="P58" s="231"/>
    </row>
    <row r="59" spans="1:16">
      <c r="A59" s="6"/>
      <c r="B59" s="60" t="s">
        <v>269</v>
      </c>
      <c r="C59" s="60" t="s">
        <v>147</v>
      </c>
      <c r="D59" s="279"/>
      <c r="E59" s="278"/>
      <c r="F59" s="430"/>
      <c r="G59" s="431"/>
      <c r="H59" s="431"/>
      <c r="I59" s="431"/>
      <c r="J59" s="432"/>
      <c r="K59" s="432"/>
      <c r="L59" s="433"/>
      <c r="M59" s="429"/>
      <c r="N59" s="230"/>
      <c r="O59" s="429"/>
      <c r="P59" s="231"/>
    </row>
    <row r="60" spans="1:16">
      <c r="A60" s="6">
        <v>50</v>
      </c>
      <c r="B60" s="111" t="s">
        <v>21</v>
      </c>
      <c r="C60" s="111" t="s">
        <v>194</v>
      </c>
      <c r="D60" s="110"/>
      <c r="E60" s="111"/>
      <c r="F60" s="273">
        <v>7</v>
      </c>
      <c r="G60" s="274">
        <v>6</v>
      </c>
      <c r="H60" s="274">
        <v>5</v>
      </c>
      <c r="I60" s="274">
        <v>6</v>
      </c>
      <c r="J60" s="275">
        <v>5</v>
      </c>
      <c r="K60" s="275">
        <v>6</v>
      </c>
      <c r="L60" s="276">
        <v>6</v>
      </c>
      <c r="M60" s="277"/>
      <c r="N60" s="230">
        <f t="shared" si="0"/>
        <v>5.8666666666666663</v>
      </c>
      <c r="O60" s="277"/>
      <c r="P60" s="231">
        <f t="shared" si="1"/>
        <v>5.8666666666666663</v>
      </c>
    </row>
    <row r="61" spans="1:16">
      <c r="A61" s="152"/>
      <c r="B61" s="3"/>
      <c r="C61" s="3"/>
      <c r="D61" s="4"/>
      <c r="E61" s="3"/>
      <c r="F61" s="78"/>
      <c r="G61" s="153"/>
      <c r="H61" s="153"/>
      <c r="I61" s="153"/>
      <c r="J61" s="154"/>
      <c r="K61" s="154"/>
      <c r="L61" s="235"/>
      <c r="M61" s="156"/>
      <c r="N61" s="235"/>
      <c r="O61" s="156"/>
      <c r="P61" s="236"/>
    </row>
    <row r="62" spans="1:16">
      <c r="A62" s="152"/>
      <c r="B62" s="3"/>
      <c r="C62" s="3"/>
      <c r="D62" s="4"/>
      <c r="E62" s="3"/>
      <c r="F62" s="78"/>
      <c r="G62" s="153"/>
      <c r="H62" s="153"/>
      <c r="I62" s="153"/>
      <c r="J62" s="154"/>
      <c r="K62" s="154"/>
      <c r="L62" s="235"/>
      <c r="M62" s="156"/>
      <c r="N62" s="235"/>
      <c r="O62" s="156"/>
      <c r="P62" s="236"/>
    </row>
    <row r="63" spans="1:16">
      <c r="A63" s="152"/>
      <c r="B63" s="3"/>
      <c r="C63" s="3"/>
      <c r="D63" s="4"/>
      <c r="E63" s="3"/>
      <c r="F63" s="78"/>
      <c r="G63" s="153"/>
      <c r="H63" s="153"/>
      <c r="I63" s="153"/>
      <c r="J63" s="154"/>
      <c r="K63" s="154"/>
      <c r="L63" s="235"/>
      <c r="M63" s="156"/>
      <c r="N63" s="235"/>
      <c r="O63" s="156"/>
      <c r="P63" s="236"/>
    </row>
    <row r="64" spans="1:16" ht="18.75">
      <c r="A64" s="676" t="s">
        <v>126</v>
      </c>
      <c r="B64" s="676"/>
      <c r="C64" s="676"/>
      <c r="D64" s="676"/>
      <c r="E64" s="676"/>
      <c r="F64" s="676"/>
      <c r="G64" s="676"/>
      <c r="H64" s="676"/>
      <c r="I64" s="676"/>
      <c r="J64" s="676"/>
      <c r="K64" s="676"/>
      <c r="L64" s="676"/>
      <c r="M64" s="676"/>
      <c r="N64" s="676"/>
      <c r="O64" s="676"/>
      <c r="P64" s="676"/>
    </row>
    <row r="65" spans="1:16" ht="18.75">
      <c r="A65" s="676" t="s">
        <v>241</v>
      </c>
      <c r="B65" s="676"/>
      <c r="C65" s="676"/>
      <c r="D65" s="676"/>
      <c r="E65" s="676"/>
      <c r="F65" s="676"/>
      <c r="G65" s="676"/>
      <c r="H65" s="676"/>
      <c r="I65" s="676"/>
      <c r="J65" s="676"/>
      <c r="K65" s="676"/>
      <c r="L65" s="676"/>
      <c r="M65" s="676"/>
      <c r="N65" s="676"/>
      <c r="O65" s="676"/>
      <c r="P65" s="676"/>
    </row>
    <row r="66" spans="1:16" ht="18.75">
      <c r="A66" s="676" t="s">
        <v>127</v>
      </c>
      <c r="B66" s="676"/>
      <c r="C66" s="676"/>
      <c r="D66" s="676"/>
      <c r="E66" s="676"/>
      <c r="F66" s="676"/>
      <c r="G66" s="676"/>
      <c r="H66" s="676"/>
      <c r="I66" s="676"/>
      <c r="J66" s="676"/>
      <c r="K66" s="676"/>
      <c r="L66" s="676"/>
      <c r="M66" s="676"/>
      <c r="N66" s="676"/>
      <c r="O66" s="676"/>
      <c r="P66" s="676"/>
    </row>
    <row r="67" spans="1:16" ht="18.75">
      <c r="A67" s="677" t="s">
        <v>246</v>
      </c>
      <c r="B67" s="677"/>
      <c r="C67" s="677"/>
      <c r="D67" s="677"/>
      <c r="E67" s="677"/>
      <c r="F67" s="677"/>
      <c r="G67" s="677"/>
      <c r="H67" s="677"/>
      <c r="I67" s="677"/>
      <c r="J67" s="677"/>
      <c r="K67" s="677"/>
      <c r="L67" s="677"/>
      <c r="M67" s="677"/>
      <c r="N67" s="677"/>
      <c r="O67" s="677"/>
      <c r="P67" s="677"/>
    </row>
    <row r="68" spans="1:16" ht="18.75">
      <c r="A68" s="678" t="s">
        <v>247</v>
      </c>
      <c r="B68" s="678"/>
      <c r="C68" s="678"/>
      <c r="D68" s="678"/>
      <c r="E68" s="678"/>
      <c r="F68" s="678"/>
      <c r="G68" s="678"/>
      <c r="H68" s="678"/>
      <c r="I68" s="678"/>
      <c r="J68" s="678"/>
      <c r="K68" s="678"/>
      <c r="L68" s="678"/>
      <c r="M68" s="678"/>
      <c r="N68" s="678"/>
      <c r="O68" s="678"/>
      <c r="P68" s="678"/>
    </row>
    <row r="69" spans="1:16" ht="30">
      <c r="A69" s="661" t="s">
        <v>128</v>
      </c>
      <c r="B69" s="661" t="s">
        <v>129</v>
      </c>
      <c r="C69" s="661"/>
      <c r="D69" s="662" t="s">
        <v>130</v>
      </c>
      <c r="E69" s="662" t="s">
        <v>131</v>
      </c>
      <c r="F69" s="685" t="s">
        <v>132</v>
      </c>
      <c r="G69" s="686"/>
      <c r="H69" s="686"/>
      <c r="I69" s="686"/>
      <c r="J69" s="686"/>
      <c r="K69" s="686"/>
      <c r="L69" s="684" t="s">
        <v>133</v>
      </c>
      <c r="M69" s="662" t="s">
        <v>134</v>
      </c>
      <c r="N69" s="662" t="s">
        <v>135</v>
      </c>
      <c r="O69" s="662"/>
      <c r="P69" s="227" t="s">
        <v>248</v>
      </c>
    </row>
    <row r="70" spans="1:16">
      <c r="A70" s="661"/>
      <c r="B70" s="661"/>
      <c r="C70" s="661"/>
      <c r="D70" s="662"/>
      <c r="E70" s="662"/>
      <c r="F70" s="688"/>
      <c r="G70" s="689"/>
      <c r="H70" s="689"/>
      <c r="I70" s="689"/>
      <c r="J70" s="689"/>
      <c r="K70" s="689"/>
      <c r="L70" s="684"/>
      <c r="M70" s="662"/>
      <c r="N70" s="247" t="s">
        <v>133</v>
      </c>
      <c r="O70" s="247" t="s">
        <v>134</v>
      </c>
      <c r="P70" s="229">
        <v>4</v>
      </c>
    </row>
    <row r="71" spans="1:16" ht="13.5" customHeight="1">
      <c r="A71" s="6">
        <v>1</v>
      </c>
      <c r="B71" s="11" t="s">
        <v>0</v>
      </c>
      <c r="C71" s="12" t="s">
        <v>1</v>
      </c>
      <c r="D71" s="13" t="s">
        <v>2</v>
      </c>
      <c r="E71" s="14" t="s">
        <v>3</v>
      </c>
      <c r="F71" s="67">
        <v>8</v>
      </c>
      <c r="G71" s="68">
        <v>8</v>
      </c>
      <c r="H71" s="68">
        <v>7</v>
      </c>
      <c r="I71" s="68">
        <v>8</v>
      </c>
      <c r="J71" s="68"/>
      <c r="K71" s="68"/>
      <c r="L71" s="68">
        <v>7</v>
      </c>
      <c r="M71" s="61"/>
      <c r="N71" s="230">
        <f>(((F71+G71+H71+I71)*2)+L71*3)/11</f>
        <v>7.5454545454545459</v>
      </c>
      <c r="O71" s="61"/>
      <c r="P71" s="231">
        <f>MAX(N71,O71)</f>
        <v>7.5454545454545459</v>
      </c>
    </row>
    <row r="72" spans="1:16" ht="13.5" customHeight="1">
      <c r="A72" s="6">
        <v>2</v>
      </c>
      <c r="B72" s="15" t="s">
        <v>4</v>
      </c>
      <c r="C72" s="16" t="s">
        <v>5</v>
      </c>
      <c r="D72" s="17" t="s">
        <v>137</v>
      </c>
      <c r="E72" s="18" t="s">
        <v>138</v>
      </c>
      <c r="F72" s="69">
        <v>5</v>
      </c>
      <c r="G72" s="68">
        <v>6</v>
      </c>
      <c r="H72" s="68">
        <v>6</v>
      </c>
      <c r="I72" s="68">
        <v>5</v>
      </c>
      <c r="J72" s="68"/>
      <c r="K72" s="68"/>
      <c r="L72" s="68">
        <v>6</v>
      </c>
      <c r="M72" s="61"/>
      <c r="N72" s="230">
        <f t="shared" ref="N72:N123" si="2">(((F72+G72+H72+I72)*2)+L72*3)/11</f>
        <v>5.6363636363636367</v>
      </c>
      <c r="O72" s="61"/>
      <c r="P72" s="231">
        <f t="shared" ref="P72:P79" si="3">MAX(N72,O72)</f>
        <v>5.6363636363636367</v>
      </c>
    </row>
    <row r="73" spans="1:16" ht="13.5" customHeight="1">
      <c r="A73" s="6">
        <v>3</v>
      </c>
      <c r="B73" s="15" t="s">
        <v>6</v>
      </c>
      <c r="C73" s="16" t="s">
        <v>7</v>
      </c>
      <c r="D73" s="17" t="s">
        <v>8</v>
      </c>
      <c r="E73" s="18" t="s">
        <v>9</v>
      </c>
      <c r="F73" s="69">
        <v>5</v>
      </c>
      <c r="G73" s="68">
        <v>6</v>
      </c>
      <c r="H73" s="68">
        <v>5</v>
      </c>
      <c r="I73" s="68">
        <v>5</v>
      </c>
      <c r="J73" s="68"/>
      <c r="K73" s="68"/>
      <c r="L73" s="68">
        <v>6</v>
      </c>
      <c r="M73" s="61"/>
      <c r="N73" s="230">
        <f t="shared" si="2"/>
        <v>5.4545454545454541</v>
      </c>
      <c r="O73" s="61"/>
      <c r="P73" s="231">
        <f t="shared" si="3"/>
        <v>5.4545454545454541</v>
      </c>
    </row>
    <row r="74" spans="1:16" ht="13.5" customHeight="1">
      <c r="A74" s="6">
        <v>4</v>
      </c>
      <c r="B74" s="15" t="s">
        <v>10</v>
      </c>
      <c r="C74" s="16" t="s">
        <v>11</v>
      </c>
      <c r="D74" s="19">
        <v>37142</v>
      </c>
      <c r="E74" s="18" t="s">
        <v>12</v>
      </c>
      <c r="F74" s="69">
        <v>7</v>
      </c>
      <c r="G74" s="68">
        <v>7</v>
      </c>
      <c r="H74" s="68">
        <v>8</v>
      </c>
      <c r="I74" s="68">
        <v>9</v>
      </c>
      <c r="J74" s="68"/>
      <c r="K74" s="68"/>
      <c r="L74" s="68">
        <v>8</v>
      </c>
      <c r="M74" s="61"/>
      <c r="N74" s="230">
        <f t="shared" si="2"/>
        <v>7.8181818181818183</v>
      </c>
      <c r="O74" s="61"/>
      <c r="P74" s="231">
        <f t="shared" si="3"/>
        <v>7.8181818181818183</v>
      </c>
    </row>
    <row r="75" spans="1:16" ht="13.5" customHeight="1">
      <c r="A75" s="6">
        <v>5</v>
      </c>
      <c r="B75" s="15" t="s">
        <v>13</v>
      </c>
      <c r="C75" s="16" t="s">
        <v>14</v>
      </c>
      <c r="D75" s="17" t="s">
        <v>15</v>
      </c>
      <c r="E75" s="18" t="s">
        <v>16</v>
      </c>
      <c r="F75" s="70">
        <v>7</v>
      </c>
      <c r="G75" s="68">
        <v>7</v>
      </c>
      <c r="H75" s="68">
        <v>8</v>
      </c>
      <c r="I75" s="68">
        <v>9</v>
      </c>
      <c r="J75" s="68"/>
      <c r="K75" s="68"/>
      <c r="L75" s="68">
        <v>7</v>
      </c>
      <c r="M75" s="61"/>
      <c r="N75" s="230">
        <f t="shared" si="2"/>
        <v>7.5454545454545459</v>
      </c>
      <c r="O75" s="61"/>
      <c r="P75" s="231">
        <f t="shared" si="3"/>
        <v>7.5454545454545459</v>
      </c>
    </row>
    <row r="76" spans="1:16" ht="13.5" customHeight="1">
      <c r="A76" s="6">
        <v>6</v>
      </c>
      <c r="B76" s="20" t="s">
        <v>17</v>
      </c>
      <c r="C76" s="21" t="s">
        <v>18</v>
      </c>
      <c r="D76" s="22" t="s">
        <v>19</v>
      </c>
      <c r="E76" s="23" t="s">
        <v>20</v>
      </c>
      <c r="F76" s="67"/>
      <c r="G76" s="68"/>
      <c r="H76" s="68"/>
      <c r="I76" s="68"/>
      <c r="J76" s="68"/>
      <c r="K76" s="68"/>
      <c r="L76" s="68"/>
      <c r="M76" s="61"/>
      <c r="N76" s="230"/>
      <c r="O76" s="61"/>
      <c r="P76" s="231" t="s">
        <v>163</v>
      </c>
    </row>
    <row r="77" spans="1:16" ht="13.5" customHeight="1">
      <c r="A77" s="6">
        <v>7</v>
      </c>
      <c r="B77" s="15" t="s">
        <v>23</v>
      </c>
      <c r="C77" s="16" t="s">
        <v>24</v>
      </c>
      <c r="D77" s="19">
        <v>36929</v>
      </c>
      <c r="E77" s="18" t="s">
        <v>25</v>
      </c>
      <c r="F77" s="67">
        <v>5</v>
      </c>
      <c r="G77" s="68">
        <v>6</v>
      </c>
      <c r="H77" s="68">
        <v>6</v>
      </c>
      <c r="I77" s="68">
        <v>5</v>
      </c>
      <c r="J77" s="68"/>
      <c r="K77" s="68"/>
      <c r="L77" s="68">
        <v>6</v>
      </c>
      <c r="M77" s="61"/>
      <c r="N77" s="230">
        <f t="shared" si="2"/>
        <v>5.6363636363636367</v>
      </c>
      <c r="O77" s="61"/>
      <c r="P77" s="231">
        <f t="shared" si="3"/>
        <v>5.6363636363636367</v>
      </c>
    </row>
    <row r="78" spans="1:16" ht="13.5" customHeight="1">
      <c r="A78" s="6">
        <v>8</v>
      </c>
      <c r="B78" s="15" t="s">
        <v>139</v>
      </c>
      <c r="C78" s="16" t="s">
        <v>140</v>
      </c>
      <c r="D78" s="17" t="s">
        <v>141</v>
      </c>
      <c r="E78" s="18" t="s">
        <v>142</v>
      </c>
      <c r="F78" s="67">
        <v>7</v>
      </c>
      <c r="G78" s="68">
        <v>6</v>
      </c>
      <c r="H78" s="68">
        <v>6</v>
      </c>
      <c r="I78" s="68">
        <v>5</v>
      </c>
      <c r="J78" s="68"/>
      <c r="K78" s="68"/>
      <c r="L78" s="68">
        <v>8</v>
      </c>
      <c r="M78" s="61"/>
      <c r="N78" s="230">
        <f t="shared" si="2"/>
        <v>6.5454545454545459</v>
      </c>
      <c r="O78" s="61"/>
      <c r="P78" s="231">
        <f t="shared" si="3"/>
        <v>6.5454545454545459</v>
      </c>
    </row>
    <row r="79" spans="1:16" ht="13.5" customHeight="1">
      <c r="A79" s="6">
        <v>9</v>
      </c>
      <c r="B79" s="15" t="s">
        <v>143</v>
      </c>
      <c r="C79" s="16" t="s">
        <v>144</v>
      </c>
      <c r="D79" s="17" t="s">
        <v>145</v>
      </c>
      <c r="E79" s="18" t="s">
        <v>26</v>
      </c>
      <c r="F79" s="67">
        <v>7</v>
      </c>
      <c r="G79" s="68">
        <v>7</v>
      </c>
      <c r="H79" s="68">
        <v>7</v>
      </c>
      <c r="I79" s="68">
        <v>6</v>
      </c>
      <c r="J79" s="68"/>
      <c r="K79" s="68"/>
      <c r="L79" s="68">
        <v>6</v>
      </c>
      <c r="M79" s="61"/>
      <c r="N79" s="230">
        <f t="shared" si="2"/>
        <v>6.5454545454545459</v>
      </c>
      <c r="O79" s="61"/>
      <c r="P79" s="231">
        <f t="shared" si="3"/>
        <v>6.5454545454545459</v>
      </c>
    </row>
    <row r="80" spans="1:16" ht="13.5" customHeight="1">
      <c r="A80" s="6">
        <v>10</v>
      </c>
      <c r="B80" s="24" t="s">
        <v>29</v>
      </c>
      <c r="C80" s="25" t="s">
        <v>30</v>
      </c>
      <c r="D80" s="26">
        <v>37231</v>
      </c>
      <c r="E80" s="27" t="s">
        <v>31</v>
      </c>
      <c r="F80" s="71"/>
      <c r="G80" s="68"/>
      <c r="H80" s="68"/>
      <c r="I80" s="68"/>
      <c r="J80" s="68"/>
      <c r="K80" s="68"/>
      <c r="L80" s="68"/>
      <c r="M80" s="61"/>
      <c r="N80" s="230"/>
      <c r="O80" s="61"/>
      <c r="P80" s="231" t="s">
        <v>163</v>
      </c>
    </row>
    <row r="81" spans="1:16" ht="13.5" customHeight="1">
      <c r="A81" s="6">
        <v>11</v>
      </c>
      <c r="B81" s="28" t="s">
        <v>32</v>
      </c>
      <c r="C81" s="29" t="s">
        <v>33</v>
      </c>
      <c r="D81" s="30" t="s">
        <v>34</v>
      </c>
      <c r="E81" s="31" t="s">
        <v>35</v>
      </c>
      <c r="F81" s="71">
        <v>5</v>
      </c>
      <c r="G81" s="68">
        <v>5</v>
      </c>
      <c r="H81" s="68">
        <v>6</v>
      </c>
      <c r="I81" s="68">
        <v>5</v>
      </c>
      <c r="J81" s="68"/>
      <c r="K81" s="68"/>
      <c r="L81" s="68">
        <v>6</v>
      </c>
      <c r="M81" s="61"/>
      <c r="N81" s="230">
        <f t="shared" si="2"/>
        <v>5.4545454545454541</v>
      </c>
      <c r="O81" s="61"/>
      <c r="P81" s="231">
        <f t="shared" ref="P81" si="4">MAX(N81,O81)</f>
        <v>5.4545454545454541</v>
      </c>
    </row>
    <row r="82" spans="1:16" ht="13.5" customHeight="1">
      <c r="A82" s="6">
        <v>12</v>
      </c>
      <c r="B82" s="7" t="s">
        <v>36</v>
      </c>
      <c r="C82" s="8" t="s">
        <v>37</v>
      </c>
      <c r="D82" s="9">
        <v>37205</v>
      </c>
      <c r="E82" s="10" t="s">
        <v>38</v>
      </c>
      <c r="F82" s="72"/>
      <c r="G82" s="68"/>
      <c r="H82" s="68"/>
      <c r="I82" s="68"/>
      <c r="J82" s="68"/>
      <c r="K82" s="68"/>
      <c r="L82" s="68"/>
      <c r="M82" s="94"/>
      <c r="N82" s="230"/>
      <c r="O82" s="94"/>
      <c r="P82" s="231" t="s">
        <v>163</v>
      </c>
    </row>
    <row r="83" spans="1:16" ht="13.5" customHeight="1">
      <c r="A83" s="6">
        <v>13</v>
      </c>
      <c r="B83" s="15" t="s">
        <v>146</v>
      </c>
      <c r="C83" s="16" t="s">
        <v>147</v>
      </c>
      <c r="D83" s="17" t="s">
        <v>148</v>
      </c>
      <c r="E83" s="18" t="s">
        <v>56</v>
      </c>
      <c r="F83" s="67"/>
      <c r="G83" s="68"/>
      <c r="H83" s="68"/>
      <c r="I83" s="68"/>
      <c r="J83" s="68"/>
      <c r="K83" s="68"/>
      <c r="L83" s="68"/>
      <c r="M83" s="61"/>
      <c r="N83" s="230"/>
      <c r="O83" s="61"/>
      <c r="P83" s="231" t="s">
        <v>163</v>
      </c>
    </row>
    <row r="84" spans="1:16" ht="13.5" customHeight="1">
      <c r="A84" s="6">
        <v>14</v>
      </c>
      <c r="B84" s="15" t="s">
        <v>13</v>
      </c>
      <c r="C84" s="16" t="s">
        <v>40</v>
      </c>
      <c r="D84" s="17" t="s">
        <v>41</v>
      </c>
      <c r="E84" s="18" t="s">
        <v>149</v>
      </c>
      <c r="F84" s="67">
        <v>8</v>
      </c>
      <c r="G84" s="68">
        <v>8</v>
      </c>
      <c r="H84" s="68">
        <v>6</v>
      </c>
      <c r="I84" s="68">
        <v>8</v>
      </c>
      <c r="J84" s="68"/>
      <c r="K84" s="68"/>
      <c r="L84" s="68">
        <v>6</v>
      </c>
      <c r="M84" s="61"/>
      <c r="N84" s="230">
        <f t="shared" si="2"/>
        <v>7.0909090909090908</v>
      </c>
      <c r="O84" s="61"/>
      <c r="P84" s="231">
        <f t="shared" ref="P84:P85" si="5">MAX(N84,O84)</f>
        <v>7.0909090909090908</v>
      </c>
    </row>
    <row r="85" spans="1:16" ht="13.5" customHeight="1">
      <c r="A85" s="6">
        <v>15</v>
      </c>
      <c r="B85" s="15" t="s">
        <v>42</v>
      </c>
      <c r="C85" s="16" t="s">
        <v>40</v>
      </c>
      <c r="D85" s="17" t="s">
        <v>43</v>
      </c>
      <c r="E85" s="18" t="s">
        <v>22</v>
      </c>
      <c r="F85" s="67">
        <v>5</v>
      </c>
      <c r="G85" s="68">
        <v>6</v>
      </c>
      <c r="H85" s="68">
        <v>6</v>
      </c>
      <c r="I85" s="68">
        <v>5</v>
      </c>
      <c r="J85" s="68"/>
      <c r="K85" s="68"/>
      <c r="L85" s="68">
        <v>7</v>
      </c>
      <c r="M85" s="61"/>
      <c r="N85" s="230">
        <f t="shared" si="2"/>
        <v>5.9090909090909092</v>
      </c>
      <c r="O85" s="61"/>
      <c r="P85" s="231">
        <f t="shared" si="5"/>
        <v>5.9090909090909092</v>
      </c>
    </row>
    <row r="86" spans="1:16" ht="13.5" customHeight="1">
      <c r="A86" s="6">
        <v>16</v>
      </c>
      <c r="B86" s="7" t="s">
        <v>45</v>
      </c>
      <c r="C86" s="8" t="s">
        <v>46</v>
      </c>
      <c r="D86" s="9" t="s">
        <v>47</v>
      </c>
      <c r="E86" s="10" t="s">
        <v>48</v>
      </c>
      <c r="F86" s="72"/>
      <c r="G86" s="68"/>
      <c r="H86" s="68"/>
      <c r="I86" s="68"/>
      <c r="J86" s="68"/>
      <c r="K86" s="68"/>
      <c r="L86" s="68"/>
      <c r="M86" s="94"/>
      <c r="N86" s="230"/>
      <c r="O86" s="94"/>
      <c r="P86" s="231" t="s">
        <v>163</v>
      </c>
    </row>
    <row r="87" spans="1:16" ht="13.5" customHeight="1">
      <c r="A87" s="6">
        <v>17</v>
      </c>
      <c r="B87" s="15" t="s">
        <v>36</v>
      </c>
      <c r="C87" s="16" t="s">
        <v>46</v>
      </c>
      <c r="D87" s="17" t="s">
        <v>49</v>
      </c>
      <c r="E87" s="18" t="s">
        <v>44</v>
      </c>
      <c r="F87" s="67">
        <v>7</v>
      </c>
      <c r="G87" s="68">
        <v>5</v>
      </c>
      <c r="H87" s="68">
        <v>5</v>
      </c>
      <c r="I87" s="68">
        <v>5</v>
      </c>
      <c r="J87" s="68"/>
      <c r="K87" s="68"/>
      <c r="L87" s="68">
        <v>5</v>
      </c>
      <c r="M87" s="61"/>
      <c r="N87" s="230">
        <f t="shared" si="2"/>
        <v>5.3636363636363633</v>
      </c>
      <c r="O87" s="61"/>
      <c r="P87" s="231">
        <f t="shared" ref="P87:P88" si="6">MAX(N87,O87)</f>
        <v>5.3636363636363633</v>
      </c>
    </row>
    <row r="88" spans="1:16" ht="13.5" customHeight="1">
      <c r="A88" s="6">
        <v>18</v>
      </c>
      <c r="B88" s="15" t="s">
        <v>50</v>
      </c>
      <c r="C88" s="16" t="s">
        <v>46</v>
      </c>
      <c r="D88" s="19">
        <v>36739</v>
      </c>
      <c r="E88" s="18" t="s">
        <v>51</v>
      </c>
      <c r="F88" s="72">
        <v>8</v>
      </c>
      <c r="G88" s="68">
        <v>8</v>
      </c>
      <c r="H88" s="68">
        <v>7</v>
      </c>
      <c r="I88" s="68">
        <v>9</v>
      </c>
      <c r="J88" s="68"/>
      <c r="K88" s="68"/>
      <c r="L88" s="68">
        <v>9</v>
      </c>
      <c r="M88" s="61"/>
      <c r="N88" s="230">
        <f t="shared" si="2"/>
        <v>8.2727272727272734</v>
      </c>
      <c r="O88" s="61"/>
      <c r="P88" s="231">
        <f t="shared" si="6"/>
        <v>8.2727272727272734</v>
      </c>
    </row>
    <row r="89" spans="1:16" ht="13.5" customHeight="1">
      <c r="A89" s="6">
        <v>19</v>
      </c>
      <c r="B89" s="15" t="s">
        <v>53</v>
      </c>
      <c r="C89" s="16" t="s">
        <v>54</v>
      </c>
      <c r="D89" s="17" t="s">
        <v>55</v>
      </c>
      <c r="E89" s="18" t="s">
        <v>56</v>
      </c>
      <c r="F89" s="67"/>
      <c r="G89" s="68"/>
      <c r="H89" s="68"/>
      <c r="I89" s="68"/>
      <c r="J89" s="68"/>
      <c r="K89" s="68"/>
      <c r="L89" s="68"/>
      <c r="M89" s="61"/>
      <c r="N89" s="230"/>
      <c r="O89" s="61"/>
      <c r="P89" s="231" t="s">
        <v>163</v>
      </c>
    </row>
    <row r="90" spans="1:16" ht="13.5" customHeight="1">
      <c r="A90" s="6">
        <v>20</v>
      </c>
      <c r="B90" s="96" t="s">
        <v>57</v>
      </c>
      <c r="C90" s="97" t="s">
        <v>58</v>
      </c>
      <c r="D90" s="98" t="s">
        <v>59</v>
      </c>
      <c r="E90" s="99" t="s">
        <v>60</v>
      </c>
      <c r="F90" s="67"/>
      <c r="G90" s="68"/>
      <c r="H90" s="68"/>
      <c r="I90" s="68"/>
      <c r="J90" s="68"/>
      <c r="K90" s="68"/>
      <c r="L90" s="68"/>
      <c r="M90" s="94"/>
      <c r="N90" s="230"/>
      <c r="O90" s="94"/>
      <c r="P90" s="231" t="s">
        <v>163</v>
      </c>
    </row>
    <row r="91" spans="1:16" ht="13.5" customHeight="1">
      <c r="A91" s="6">
        <v>21</v>
      </c>
      <c r="B91" s="15" t="s">
        <v>17</v>
      </c>
      <c r="C91" s="16" t="s">
        <v>61</v>
      </c>
      <c r="D91" s="17" t="s">
        <v>62</v>
      </c>
      <c r="E91" s="18" t="s">
        <v>63</v>
      </c>
      <c r="F91" s="67"/>
      <c r="G91" s="68"/>
      <c r="H91" s="68"/>
      <c r="I91" s="68"/>
      <c r="J91" s="68"/>
      <c r="K91" s="68"/>
      <c r="L91" s="68"/>
      <c r="M91" s="61"/>
      <c r="N91" s="230"/>
      <c r="O91" s="61"/>
      <c r="P91" s="231" t="s">
        <v>163</v>
      </c>
    </row>
    <row r="92" spans="1:16" ht="13.5" customHeight="1">
      <c r="A92" s="6">
        <v>22</v>
      </c>
      <c r="B92" s="33" t="s">
        <v>64</v>
      </c>
      <c r="C92" s="34" t="s">
        <v>65</v>
      </c>
      <c r="D92" s="35">
        <v>36923</v>
      </c>
      <c r="E92" s="36" t="s">
        <v>66</v>
      </c>
      <c r="F92" s="73"/>
      <c r="G92" s="68"/>
      <c r="H92" s="68"/>
      <c r="I92" s="68"/>
      <c r="J92" s="68"/>
      <c r="K92" s="68"/>
      <c r="L92" s="230"/>
      <c r="M92" s="61"/>
      <c r="N92" s="230"/>
      <c r="O92" s="61"/>
      <c r="P92" s="231" t="s">
        <v>163</v>
      </c>
    </row>
    <row r="93" spans="1:16" ht="13.5" customHeight="1">
      <c r="A93" s="6">
        <v>23</v>
      </c>
      <c r="B93" s="15" t="s">
        <v>21</v>
      </c>
      <c r="C93" s="16" t="s">
        <v>67</v>
      </c>
      <c r="D93" s="17" t="s">
        <v>68</v>
      </c>
      <c r="E93" s="18" t="s">
        <v>69</v>
      </c>
      <c r="F93" s="67">
        <v>6</v>
      </c>
      <c r="G93" s="68">
        <v>8</v>
      </c>
      <c r="H93" s="68">
        <v>7</v>
      </c>
      <c r="I93" s="68">
        <v>7</v>
      </c>
      <c r="J93" s="68"/>
      <c r="K93" s="68"/>
      <c r="L93" s="68">
        <v>7</v>
      </c>
      <c r="M93" s="61"/>
      <c r="N93" s="230">
        <f t="shared" si="2"/>
        <v>7</v>
      </c>
      <c r="O93" s="61"/>
      <c r="P93" s="231">
        <f t="shared" ref="P93:P98" si="7">MAX(N93,O93)</f>
        <v>7</v>
      </c>
    </row>
    <row r="94" spans="1:16" ht="13.5" customHeight="1">
      <c r="A94" s="6">
        <v>24</v>
      </c>
      <c r="B94" s="15" t="s">
        <v>150</v>
      </c>
      <c r="C94" s="16" t="s">
        <v>67</v>
      </c>
      <c r="D94" s="17" t="s">
        <v>151</v>
      </c>
      <c r="E94" s="18" t="s">
        <v>39</v>
      </c>
      <c r="F94" s="67">
        <v>8</v>
      </c>
      <c r="G94" s="68">
        <v>7</v>
      </c>
      <c r="H94" s="68">
        <v>8</v>
      </c>
      <c r="I94" s="68">
        <v>8</v>
      </c>
      <c r="J94" s="68"/>
      <c r="K94" s="68"/>
      <c r="L94" s="68">
        <v>8</v>
      </c>
      <c r="M94" s="61"/>
      <c r="N94" s="230">
        <f t="shared" si="2"/>
        <v>7.8181818181818183</v>
      </c>
      <c r="O94" s="61"/>
      <c r="P94" s="231">
        <f t="shared" si="7"/>
        <v>7.8181818181818183</v>
      </c>
    </row>
    <row r="95" spans="1:16" ht="13.5" customHeight="1">
      <c r="A95" s="6">
        <v>25</v>
      </c>
      <c r="B95" s="37" t="s">
        <v>70</v>
      </c>
      <c r="C95" s="38" t="s">
        <v>71</v>
      </c>
      <c r="D95" s="39">
        <v>37014</v>
      </c>
      <c r="E95" s="40" t="s">
        <v>72</v>
      </c>
      <c r="F95" s="67">
        <v>7</v>
      </c>
      <c r="G95" s="68">
        <v>7</v>
      </c>
      <c r="H95" s="68">
        <v>8</v>
      </c>
      <c r="I95" s="68">
        <v>7</v>
      </c>
      <c r="J95" s="68"/>
      <c r="K95" s="68"/>
      <c r="L95" s="68">
        <v>8</v>
      </c>
      <c r="M95" s="61"/>
      <c r="N95" s="230">
        <f t="shared" si="2"/>
        <v>7.4545454545454541</v>
      </c>
      <c r="O95" s="61"/>
      <c r="P95" s="231">
        <f t="shared" si="7"/>
        <v>7.4545454545454541</v>
      </c>
    </row>
    <row r="96" spans="1:16" ht="13.5" customHeight="1">
      <c r="A96" s="6">
        <v>26</v>
      </c>
      <c r="B96" s="15" t="s">
        <v>17</v>
      </c>
      <c r="C96" s="16" t="s">
        <v>73</v>
      </c>
      <c r="D96" s="17" t="s">
        <v>74</v>
      </c>
      <c r="E96" s="18" t="s">
        <v>56</v>
      </c>
      <c r="F96" s="73">
        <v>7</v>
      </c>
      <c r="G96" s="68">
        <v>7</v>
      </c>
      <c r="H96" s="68">
        <v>7</v>
      </c>
      <c r="I96" s="68">
        <v>7</v>
      </c>
      <c r="J96" s="68"/>
      <c r="K96" s="68"/>
      <c r="L96" s="230">
        <v>6</v>
      </c>
      <c r="M96" s="61"/>
      <c r="N96" s="230">
        <f t="shared" si="2"/>
        <v>6.7272727272727275</v>
      </c>
      <c r="O96" s="61"/>
      <c r="P96" s="231">
        <f t="shared" si="7"/>
        <v>6.7272727272727275</v>
      </c>
    </row>
    <row r="97" spans="1:16" ht="13.5" customHeight="1">
      <c r="A97" s="6">
        <v>27</v>
      </c>
      <c r="B97" s="15" t="s">
        <v>17</v>
      </c>
      <c r="C97" s="16" t="s">
        <v>73</v>
      </c>
      <c r="D97" s="17" t="s">
        <v>75</v>
      </c>
      <c r="E97" s="18" t="s">
        <v>52</v>
      </c>
      <c r="F97" s="71">
        <v>7</v>
      </c>
      <c r="G97" s="68">
        <v>6</v>
      </c>
      <c r="H97" s="68">
        <v>8</v>
      </c>
      <c r="I97" s="68">
        <v>7</v>
      </c>
      <c r="J97" s="68"/>
      <c r="K97" s="68"/>
      <c r="L97" s="230">
        <v>8</v>
      </c>
      <c r="M97" s="61"/>
      <c r="N97" s="230">
        <f t="shared" si="2"/>
        <v>7.2727272727272725</v>
      </c>
      <c r="O97" s="61"/>
      <c r="P97" s="231">
        <f t="shared" si="7"/>
        <v>7.2727272727272725</v>
      </c>
    </row>
    <row r="98" spans="1:16" ht="13.5" customHeight="1">
      <c r="A98" s="6">
        <v>28</v>
      </c>
      <c r="B98" s="15" t="s">
        <v>76</v>
      </c>
      <c r="C98" s="16" t="s">
        <v>77</v>
      </c>
      <c r="D98" s="17" t="s">
        <v>78</v>
      </c>
      <c r="E98" s="18" t="s">
        <v>63</v>
      </c>
      <c r="F98" s="67">
        <v>7</v>
      </c>
      <c r="G98" s="68">
        <v>8</v>
      </c>
      <c r="H98" s="68">
        <v>8</v>
      </c>
      <c r="I98" s="68">
        <v>7</v>
      </c>
      <c r="J98" s="68"/>
      <c r="K98" s="68"/>
      <c r="L98" s="230">
        <v>6</v>
      </c>
      <c r="M98" s="61"/>
      <c r="N98" s="230">
        <f t="shared" si="2"/>
        <v>7.0909090909090908</v>
      </c>
      <c r="O98" s="61"/>
      <c r="P98" s="231">
        <f t="shared" si="7"/>
        <v>7.0909090909090908</v>
      </c>
    </row>
    <row r="99" spans="1:16" ht="13.5" customHeight="1">
      <c r="A99" s="6">
        <v>29</v>
      </c>
      <c r="B99" s="15" t="s">
        <v>119</v>
      </c>
      <c r="C99" s="16" t="s">
        <v>120</v>
      </c>
      <c r="D99" s="17" t="s">
        <v>121</v>
      </c>
      <c r="E99" s="18" t="s">
        <v>122</v>
      </c>
      <c r="F99" s="75"/>
      <c r="G99" s="68"/>
      <c r="H99" s="68"/>
      <c r="I99" s="68"/>
      <c r="J99" s="68"/>
      <c r="K99" s="68"/>
      <c r="L99" s="230"/>
      <c r="M99" s="61"/>
      <c r="N99" s="230"/>
      <c r="O99" s="61"/>
      <c r="P99" s="231" t="s">
        <v>163</v>
      </c>
    </row>
    <row r="100" spans="1:16" ht="13.5" customHeight="1">
      <c r="A100" s="6">
        <v>30</v>
      </c>
      <c r="B100" s="41" t="s">
        <v>79</v>
      </c>
      <c r="C100" s="42" t="s">
        <v>80</v>
      </c>
      <c r="D100" s="43" t="s">
        <v>81</v>
      </c>
      <c r="E100" s="44" t="s">
        <v>82</v>
      </c>
      <c r="F100" s="67">
        <v>9</v>
      </c>
      <c r="G100" s="68">
        <v>8</v>
      </c>
      <c r="H100" s="68">
        <v>8</v>
      </c>
      <c r="I100" s="68">
        <v>8</v>
      </c>
      <c r="J100" s="68"/>
      <c r="K100" s="68"/>
      <c r="L100" s="230">
        <v>8</v>
      </c>
      <c r="M100" s="61"/>
      <c r="N100" s="230">
        <f t="shared" si="2"/>
        <v>8.1818181818181817</v>
      </c>
      <c r="O100" s="61"/>
      <c r="P100" s="231">
        <f t="shared" ref="P100:P103" si="8">MAX(N100,O100)</f>
        <v>8.1818181818181817</v>
      </c>
    </row>
    <row r="101" spans="1:16" ht="13.5" customHeight="1">
      <c r="A101" s="6">
        <v>31</v>
      </c>
      <c r="B101" s="20" t="s">
        <v>83</v>
      </c>
      <c r="C101" s="21" t="s">
        <v>80</v>
      </c>
      <c r="D101" s="22" t="s">
        <v>84</v>
      </c>
      <c r="E101" s="23" t="s">
        <v>85</v>
      </c>
      <c r="F101" s="67">
        <v>8</v>
      </c>
      <c r="G101" s="68">
        <v>8</v>
      </c>
      <c r="H101" s="68">
        <v>8</v>
      </c>
      <c r="I101" s="68">
        <v>8</v>
      </c>
      <c r="J101" s="68"/>
      <c r="K101" s="68"/>
      <c r="L101" s="230">
        <v>8</v>
      </c>
      <c r="M101" s="61"/>
      <c r="N101" s="230">
        <f t="shared" si="2"/>
        <v>8</v>
      </c>
      <c r="O101" s="61"/>
      <c r="P101" s="231">
        <f t="shared" si="8"/>
        <v>8</v>
      </c>
    </row>
    <row r="102" spans="1:16" ht="13.5" customHeight="1">
      <c r="A102" s="6">
        <v>32</v>
      </c>
      <c r="B102" s="41" t="s">
        <v>4</v>
      </c>
      <c r="C102" s="42" t="s">
        <v>86</v>
      </c>
      <c r="D102" s="45">
        <v>37231</v>
      </c>
      <c r="E102" s="44" t="s">
        <v>87</v>
      </c>
      <c r="F102" s="69">
        <v>8</v>
      </c>
      <c r="G102" s="68">
        <v>8</v>
      </c>
      <c r="H102" s="68">
        <v>7</v>
      </c>
      <c r="I102" s="68">
        <v>7</v>
      </c>
      <c r="J102" s="68"/>
      <c r="K102" s="68"/>
      <c r="L102" s="230">
        <v>7</v>
      </c>
      <c r="M102" s="61"/>
      <c r="N102" s="230">
        <f t="shared" si="2"/>
        <v>7.3636363636363633</v>
      </c>
      <c r="O102" s="61"/>
      <c r="P102" s="231">
        <f t="shared" si="8"/>
        <v>7.3636363636363633</v>
      </c>
    </row>
    <row r="103" spans="1:16" ht="13.5" customHeight="1">
      <c r="A103" s="6">
        <v>33</v>
      </c>
      <c r="B103" s="15" t="s">
        <v>36</v>
      </c>
      <c r="C103" s="16" t="s">
        <v>88</v>
      </c>
      <c r="D103" s="17" t="s">
        <v>89</v>
      </c>
      <c r="E103" s="18" t="s">
        <v>22</v>
      </c>
      <c r="F103" s="67">
        <v>6</v>
      </c>
      <c r="G103" s="68">
        <v>6</v>
      </c>
      <c r="H103" s="68">
        <v>7</v>
      </c>
      <c r="I103" s="68">
        <v>7</v>
      </c>
      <c r="J103" s="68"/>
      <c r="K103" s="68"/>
      <c r="L103" s="230">
        <v>8</v>
      </c>
      <c r="M103" s="61"/>
      <c r="N103" s="230">
        <f t="shared" si="2"/>
        <v>6.9090909090909092</v>
      </c>
      <c r="O103" s="61"/>
      <c r="P103" s="231">
        <f t="shared" si="8"/>
        <v>6.9090909090909092</v>
      </c>
    </row>
    <row r="104" spans="1:16" ht="13.5" customHeight="1">
      <c r="A104" s="6">
        <v>34</v>
      </c>
      <c r="B104" s="15" t="s">
        <v>94</v>
      </c>
      <c r="C104" s="16" t="s">
        <v>152</v>
      </c>
      <c r="D104" s="17" t="s">
        <v>95</v>
      </c>
      <c r="E104" s="18" t="s">
        <v>44</v>
      </c>
      <c r="F104" s="70"/>
      <c r="G104" s="68"/>
      <c r="H104" s="68"/>
      <c r="I104" s="68"/>
      <c r="J104" s="68"/>
      <c r="K104" s="68"/>
      <c r="L104" s="230"/>
      <c r="M104" s="61"/>
      <c r="N104" s="230"/>
      <c r="O104" s="61"/>
      <c r="P104" s="231" t="s">
        <v>163</v>
      </c>
    </row>
    <row r="105" spans="1:16" ht="13.5" customHeight="1">
      <c r="A105" s="6">
        <v>35</v>
      </c>
      <c r="B105" s="101" t="s">
        <v>91</v>
      </c>
      <c r="C105" s="102" t="s">
        <v>90</v>
      </c>
      <c r="D105" s="103" t="s">
        <v>92</v>
      </c>
      <c r="E105" s="104" t="s">
        <v>93</v>
      </c>
      <c r="F105" s="67"/>
      <c r="G105" s="68"/>
      <c r="H105" s="68"/>
      <c r="I105" s="68"/>
      <c r="J105" s="68"/>
      <c r="K105" s="68"/>
      <c r="L105" s="230"/>
      <c r="M105" s="94"/>
      <c r="N105" s="230"/>
      <c r="O105" s="94"/>
      <c r="P105" s="231" t="s">
        <v>163</v>
      </c>
    </row>
    <row r="106" spans="1:16" ht="13.5" customHeight="1">
      <c r="A106" s="6">
        <v>36</v>
      </c>
      <c r="B106" s="46" t="s">
        <v>96</v>
      </c>
      <c r="C106" s="47" t="s">
        <v>97</v>
      </c>
      <c r="D106" s="48" t="s">
        <v>98</v>
      </c>
      <c r="E106" s="49" t="s">
        <v>99</v>
      </c>
      <c r="F106" s="75">
        <v>8</v>
      </c>
      <c r="G106" s="68">
        <v>8</v>
      </c>
      <c r="H106" s="68">
        <v>7</v>
      </c>
      <c r="I106" s="68">
        <v>7</v>
      </c>
      <c r="J106" s="68"/>
      <c r="K106" s="68"/>
      <c r="L106" s="230">
        <v>7</v>
      </c>
      <c r="M106" s="61"/>
      <c r="N106" s="230">
        <f t="shared" si="2"/>
        <v>7.3636363636363633</v>
      </c>
      <c r="O106" s="61"/>
      <c r="P106" s="231">
        <f t="shared" ref="P106:P108" si="9">MAX(N106,O106)</f>
        <v>7.3636363636363633</v>
      </c>
    </row>
    <row r="107" spans="1:16" ht="13.5" customHeight="1">
      <c r="A107" s="6">
        <v>37</v>
      </c>
      <c r="B107" s="15" t="s">
        <v>13</v>
      </c>
      <c r="C107" s="16" t="s">
        <v>97</v>
      </c>
      <c r="D107" s="17" t="s">
        <v>153</v>
      </c>
      <c r="E107" s="18" t="s">
        <v>48</v>
      </c>
      <c r="F107" s="67">
        <v>7</v>
      </c>
      <c r="G107" s="68">
        <v>7</v>
      </c>
      <c r="H107" s="68">
        <v>7</v>
      </c>
      <c r="I107" s="68">
        <v>6</v>
      </c>
      <c r="J107" s="68"/>
      <c r="K107" s="68"/>
      <c r="L107" s="230">
        <v>8</v>
      </c>
      <c r="M107" s="61"/>
      <c r="N107" s="230">
        <f t="shared" si="2"/>
        <v>7.0909090909090908</v>
      </c>
      <c r="O107" s="61"/>
      <c r="P107" s="231">
        <f t="shared" si="9"/>
        <v>7.0909090909090908</v>
      </c>
    </row>
    <row r="108" spans="1:16" ht="13.5" customHeight="1">
      <c r="A108" s="6">
        <v>38</v>
      </c>
      <c r="B108" s="20" t="s">
        <v>100</v>
      </c>
      <c r="C108" s="21" t="s">
        <v>101</v>
      </c>
      <c r="D108" s="50">
        <v>37014</v>
      </c>
      <c r="E108" s="23" t="s">
        <v>102</v>
      </c>
      <c r="F108" s="67">
        <v>7</v>
      </c>
      <c r="G108" s="68">
        <v>7</v>
      </c>
      <c r="H108" s="68">
        <v>7</v>
      </c>
      <c r="I108" s="68">
        <v>7</v>
      </c>
      <c r="J108" s="68"/>
      <c r="K108" s="68"/>
      <c r="L108" s="230">
        <v>6</v>
      </c>
      <c r="M108" s="61"/>
      <c r="N108" s="230">
        <f t="shared" si="2"/>
        <v>6.7272727272727275</v>
      </c>
      <c r="O108" s="61"/>
      <c r="P108" s="231">
        <f t="shared" si="9"/>
        <v>6.7272727272727275</v>
      </c>
    </row>
    <row r="109" spans="1:16" ht="13.5" customHeight="1">
      <c r="A109" s="6">
        <v>39</v>
      </c>
      <c r="B109" s="96" t="s">
        <v>21</v>
      </c>
      <c r="C109" s="97" t="s">
        <v>103</v>
      </c>
      <c r="D109" s="98" t="s">
        <v>104</v>
      </c>
      <c r="E109" s="99" t="s">
        <v>44</v>
      </c>
      <c r="F109" s="67"/>
      <c r="G109" s="77"/>
      <c r="H109" s="77"/>
      <c r="I109" s="77"/>
      <c r="J109" s="68"/>
      <c r="K109" s="68"/>
      <c r="L109" s="230"/>
      <c r="M109" s="94"/>
      <c r="N109" s="230"/>
      <c r="O109" s="94"/>
      <c r="P109" s="231" t="s">
        <v>163</v>
      </c>
    </row>
    <row r="110" spans="1:16" ht="13.5" customHeight="1">
      <c r="A110" s="6">
        <v>40</v>
      </c>
      <c r="B110" s="15" t="s">
        <v>13</v>
      </c>
      <c r="C110" s="16" t="s">
        <v>105</v>
      </c>
      <c r="D110" s="17" t="s">
        <v>106</v>
      </c>
      <c r="E110" s="18" t="s">
        <v>22</v>
      </c>
      <c r="F110" s="67">
        <v>8</v>
      </c>
      <c r="G110" s="68">
        <v>7</v>
      </c>
      <c r="H110" s="68">
        <v>7</v>
      </c>
      <c r="I110" s="68">
        <v>7</v>
      </c>
      <c r="J110" s="68"/>
      <c r="K110" s="68"/>
      <c r="L110" s="230">
        <v>7</v>
      </c>
      <c r="M110" s="61"/>
      <c r="N110" s="230">
        <f t="shared" si="2"/>
        <v>7.1818181818181817</v>
      </c>
      <c r="O110" s="61"/>
      <c r="P110" s="231">
        <f t="shared" ref="P110:P115" si="10">MAX(N110,O110)</f>
        <v>7.1818181818181817</v>
      </c>
    </row>
    <row r="111" spans="1:16" ht="13.5" customHeight="1">
      <c r="A111" s="6">
        <v>41</v>
      </c>
      <c r="B111" s="28" t="s">
        <v>107</v>
      </c>
      <c r="C111" s="29" t="s">
        <v>108</v>
      </c>
      <c r="D111" s="32">
        <v>37175</v>
      </c>
      <c r="E111" s="31" t="s">
        <v>109</v>
      </c>
      <c r="F111" s="76">
        <v>7</v>
      </c>
      <c r="G111" s="68">
        <v>5</v>
      </c>
      <c r="H111" s="68">
        <v>5</v>
      </c>
      <c r="I111" s="68">
        <v>5</v>
      </c>
      <c r="J111" s="68"/>
      <c r="K111" s="68"/>
      <c r="L111" s="230">
        <v>5</v>
      </c>
      <c r="M111" s="61"/>
      <c r="N111" s="230">
        <f t="shared" si="2"/>
        <v>5.3636363636363633</v>
      </c>
      <c r="O111" s="61"/>
      <c r="P111" s="231">
        <f t="shared" si="10"/>
        <v>5.3636363636363633</v>
      </c>
    </row>
    <row r="112" spans="1:16" ht="13.5" customHeight="1">
      <c r="A112" s="6">
        <v>42</v>
      </c>
      <c r="B112" s="15" t="s">
        <v>27</v>
      </c>
      <c r="C112" s="16" t="s">
        <v>123</v>
      </c>
      <c r="D112" s="17" t="s">
        <v>124</v>
      </c>
      <c r="E112" s="18" t="s">
        <v>125</v>
      </c>
      <c r="F112" s="70">
        <v>7</v>
      </c>
      <c r="G112" s="68">
        <v>7</v>
      </c>
      <c r="H112" s="68">
        <v>8</v>
      </c>
      <c r="I112" s="68">
        <v>7</v>
      </c>
      <c r="J112" s="68"/>
      <c r="K112" s="68"/>
      <c r="L112" s="230">
        <v>7</v>
      </c>
      <c r="M112" s="61"/>
      <c r="N112" s="230">
        <f t="shared" si="2"/>
        <v>7.1818181818181817</v>
      </c>
      <c r="O112" s="61"/>
      <c r="P112" s="231">
        <f t="shared" si="10"/>
        <v>7.1818181818181817</v>
      </c>
    </row>
    <row r="113" spans="1:16" ht="13.5" customHeight="1">
      <c r="A113" s="6">
        <v>43</v>
      </c>
      <c r="B113" s="37" t="s">
        <v>110</v>
      </c>
      <c r="C113" s="38" t="s">
        <v>111</v>
      </c>
      <c r="D113" s="51" t="s">
        <v>112</v>
      </c>
      <c r="E113" s="40" t="s">
        <v>28</v>
      </c>
      <c r="F113" s="67">
        <v>8</v>
      </c>
      <c r="G113" s="68">
        <v>8</v>
      </c>
      <c r="H113" s="68">
        <v>7</v>
      </c>
      <c r="I113" s="68">
        <v>7</v>
      </c>
      <c r="J113" s="68"/>
      <c r="K113" s="68"/>
      <c r="L113" s="230">
        <v>6</v>
      </c>
      <c r="M113" s="61"/>
      <c r="N113" s="230">
        <f t="shared" si="2"/>
        <v>7.0909090909090908</v>
      </c>
      <c r="O113" s="61"/>
      <c r="P113" s="231">
        <f t="shared" si="10"/>
        <v>7.0909090909090908</v>
      </c>
    </row>
    <row r="114" spans="1:16" ht="13.5" customHeight="1">
      <c r="A114" s="6">
        <v>44</v>
      </c>
      <c r="B114" s="15" t="s">
        <v>113</v>
      </c>
      <c r="C114" s="16" t="s">
        <v>114</v>
      </c>
      <c r="D114" s="17" t="s">
        <v>115</v>
      </c>
      <c r="E114" s="18" t="s">
        <v>56</v>
      </c>
      <c r="F114" s="67">
        <v>6</v>
      </c>
      <c r="G114" s="68">
        <v>6</v>
      </c>
      <c r="H114" s="68">
        <v>6</v>
      </c>
      <c r="I114" s="68">
        <v>6</v>
      </c>
      <c r="J114" s="68"/>
      <c r="K114" s="68"/>
      <c r="L114" s="230">
        <v>6</v>
      </c>
      <c r="M114" s="61"/>
      <c r="N114" s="230">
        <f t="shared" si="2"/>
        <v>6</v>
      </c>
      <c r="O114" s="61"/>
      <c r="P114" s="231">
        <f t="shared" si="10"/>
        <v>6</v>
      </c>
    </row>
    <row r="115" spans="1:16" ht="13.5" customHeight="1">
      <c r="A115" s="6">
        <v>45</v>
      </c>
      <c r="B115" s="15" t="s">
        <v>117</v>
      </c>
      <c r="C115" s="16" t="s">
        <v>116</v>
      </c>
      <c r="D115" s="17" t="s">
        <v>118</v>
      </c>
      <c r="E115" s="18" t="s">
        <v>44</v>
      </c>
      <c r="F115" s="72">
        <v>7</v>
      </c>
      <c r="G115" s="68">
        <v>7</v>
      </c>
      <c r="H115" s="68">
        <v>7</v>
      </c>
      <c r="I115" s="68">
        <v>7</v>
      </c>
      <c r="J115" s="68"/>
      <c r="K115" s="68"/>
      <c r="L115" s="230">
        <v>6</v>
      </c>
      <c r="M115" s="61"/>
      <c r="N115" s="230">
        <f t="shared" si="2"/>
        <v>6.7272727272727275</v>
      </c>
      <c r="O115" s="61"/>
      <c r="P115" s="231">
        <f t="shared" si="10"/>
        <v>6.7272727272727275</v>
      </c>
    </row>
    <row r="116" spans="1:16" ht="13.5" customHeight="1">
      <c r="A116" s="6">
        <v>46</v>
      </c>
      <c r="B116" s="15" t="s">
        <v>158</v>
      </c>
      <c r="C116" s="16" t="s">
        <v>159</v>
      </c>
      <c r="D116" s="17"/>
      <c r="E116" s="18"/>
      <c r="F116" s="67"/>
      <c r="G116" s="77"/>
      <c r="H116" s="77"/>
      <c r="I116" s="77"/>
      <c r="J116" s="68"/>
      <c r="K116" s="68"/>
      <c r="L116" s="230"/>
      <c r="M116" s="61"/>
      <c r="N116" s="230"/>
      <c r="O116" s="61"/>
      <c r="P116" s="258" t="s">
        <v>163</v>
      </c>
    </row>
    <row r="117" spans="1:16" ht="13.5" customHeight="1">
      <c r="A117" s="6">
        <v>47</v>
      </c>
      <c r="B117" s="64" t="s">
        <v>160</v>
      </c>
      <c r="C117" s="65" t="s">
        <v>161</v>
      </c>
      <c r="D117" s="1"/>
      <c r="E117" s="63"/>
      <c r="F117" s="67">
        <v>8</v>
      </c>
      <c r="G117" s="77">
        <v>9</v>
      </c>
      <c r="H117" s="77">
        <v>7</v>
      </c>
      <c r="I117" s="77">
        <v>8</v>
      </c>
      <c r="J117" s="68"/>
      <c r="K117" s="68"/>
      <c r="L117" s="230">
        <v>8</v>
      </c>
      <c r="M117" s="61"/>
      <c r="N117" s="230">
        <f t="shared" si="2"/>
        <v>8</v>
      </c>
      <c r="O117" s="61"/>
      <c r="P117" s="231">
        <f t="shared" ref="P117:P123" si="11">MAX(N117,O117)</f>
        <v>8</v>
      </c>
    </row>
    <row r="118" spans="1:16" ht="13.5" customHeight="1">
      <c r="A118" s="6">
        <v>48</v>
      </c>
      <c r="B118" s="64" t="s">
        <v>53</v>
      </c>
      <c r="C118" s="65" t="s">
        <v>162</v>
      </c>
      <c r="D118" s="1"/>
      <c r="E118" s="63"/>
      <c r="F118" s="237">
        <v>5</v>
      </c>
      <c r="G118" s="238">
        <v>5</v>
      </c>
      <c r="H118" s="238">
        <v>6</v>
      </c>
      <c r="I118" s="238">
        <v>5</v>
      </c>
      <c r="J118" s="239"/>
      <c r="K118" s="239"/>
      <c r="L118" s="240">
        <v>5</v>
      </c>
      <c r="M118" s="61"/>
      <c r="N118" s="230">
        <f t="shared" si="2"/>
        <v>5.1818181818181817</v>
      </c>
      <c r="O118" s="61"/>
      <c r="P118" s="231">
        <f t="shared" si="11"/>
        <v>5.1818181818181817</v>
      </c>
    </row>
    <row r="119" spans="1:16" ht="13.5" customHeight="1">
      <c r="A119" s="6">
        <v>49</v>
      </c>
      <c r="B119" s="60" t="s">
        <v>235</v>
      </c>
      <c r="C119" s="60" t="s">
        <v>236</v>
      </c>
      <c r="D119" s="1"/>
      <c r="E119" s="63"/>
      <c r="F119" s="241">
        <v>5</v>
      </c>
      <c r="G119" s="242">
        <v>5</v>
      </c>
      <c r="H119" s="242">
        <v>5</v>
      </c>
      <c r="I119" s="242">
        <v>5</v>
      </c>
      <c r="J119" s="243"/>
      <c r="K119" s="243"/>
      <c r="L119" s="248">
        <v>5</v>
      </c>
      <c r="M119" s="61"/>
      <c r="N119" s="230">
        <f t="shared" si="2"/>
        <v>5</v>
      </c>
      <c r="O119" s="61"/>
      <c r="P119" s="231">
        <f t="shared" si="11"/>
        <v>5</v>
      </c>
    </row>
    <row r="120" spans="1:16" ht="13.5" customHeight="1">
      <c r="A120" s="6"/>
      <c r="B120" s="60" t="s">
        <v>179</v>
      </c>
      <c r="C120" s="60" t="s">
        <v>180</v>
      </c>
      <c r="D120" s="279"/>
      <c r="E120" s="278"/>
      <c r="F120" s="241"/>
      <c r="G120" s="242"/>
      <c r="H120" s="242"/>
      <c r="I120" s="242"/>
      <c r="J120" s="243"/>
      <c r="K120" s="243"/>
      <c r="L120" s="442"/>
      <c r="M120" s="284"/>
      <c r="N120" s="230"/>
      <c r="O120" s="284"/>
      <c r="P120" s="231"/>
    </row>
    <row r="121" spans="1:16" ht="13.5" customHeight="1">
      <c r="A121" s="6"/>
      <c r="B121" s="60" t="s">
        <v>193</v>
      </c>
      <c r="C121" s="60" t="s">
        <v>194</v>
      </c>
      <c r="D121" s="279"/>
      <c r="E121" s="278"/>
      <c r="F121" s="241">
        <v>5</v>
      </c>
      <c r="G121" s="242">
        <v>6</v>
      </c>
      <c r="H121" s="242">
        <v>5</v>
      </c>
      <c r="I121" s="242">
        <v>7</v>
      </c>
      <c r="J121" s="243"/>
      <c r="K121" s="243"/>
      <c r="L121" s="442"/>
      <c r="M121" s="284"/>
      <c r="N121" s="230"/>
      <c r="O121" s="284"/>
      <c r="P121" s="231"/>
    </row>
    <row r="122" spans="1:16" ht="13.5" customHeight="1">
      <c r="A122" s="6"/>
      <c r="B122" s="60" t="s">
        <v>269</v>
      </c>
      <c r="C122" s="60" t="s">
        <v>147</v>
      </c>
      <c r="D122" s="279"/>
      <c r="E122" s="278"/>
      <c r="F122" s="241"/>
      <c r="G122" s="242"/>
      <c r="H122" s="242"/>
      <c r="I122" s="242"/>
      <c r="J122" s="243"/>
      <c r="K122" s="243"/>
      <c r="L122" s="442"/>
      <c r="M122" s="284"/>
      <c r="N122" s="230"/>
      <c r="O122" s="284"/>
      <c r="P122" s="231"/>
    </row>
    <row r="123" spans="1:16" ht="13.5" customHeight="1">
      <c r="A123" s="6">
        <v>50</v>
      </c>
      <c r="B123" s="111" t="s">
        <v>21</v>
      </c>
      <c r="C123" s="111" t="s">
        <v>194</v>
      </c>
      <c r="D123" s="110"/>
      <c r="E123" s="111"/>
      <c r="F123" s="241">
        <v>6</v>
      </c>
      <c r="G123" s="242">
        <v>5</v>
      </c>
      <c r="H123" s="242">
        <v>5</v>
      </c>
      <c r="I123" s="242">
        <v>6</v>
      </c>
      <c r="J123" s="243"/>
      <c r="K123" s="243"/>
      <c r="L123" s="248">
        <v>6</v>
      </c>
      <c r="M123" s="62"/>
      <c r="N123" s="230">
        <f t="shared" si="2"/>
        <v>5.6363636363636367</v>
      </c>
      <c r="O123" s="62"/>
      <c r="P123" s="231">
        <f t="shared" si="11"/>
        <v>5.6363636363636367</v>
      </c>
    </row>
    <row r="130" spans="1:16" ht="18.75">
      <c r="A130" s="676" t="s">
        <v>126</v>
      </c>
      <c r="B130" s="676"/>
      <c r="C130" s="676"/>
      <c r="D130" s="676"/>
      <c r="E130" s="676"/>
      <c r="F130" s="676"/>
      <c r="G130" s="676"/>
      <c r="H130" s="676"/>
      <c r="I130" s="676"/>
      <c r="J130" s="676"/>
      <c r="K130" s="676"/>
      <c r="L130" s="676"/>
      <c r="M130" s="676"/>
      <c r="N130" s="676"/>
      <c r="O130" s="676"/>
      <c r="P130" s="676"/>
    </row>
    <row r="131" spans="1:16" ht="18.75">
      <c r="A131" s="676" t="s">
        <v>241</v>
      </c>
      <c r="B131" s="676"/>
      <c r="C131" s="676"/>
      <c r="D131" s="676"/>
      <c r="E131" s="676"/>
      <c r="F131" s="676"/>
      <c r="G131" s="676"/>
      <c r="H131" s="676"/>
      <c r="I131" s="676"/>
      <c r="J131" s="676"/>
      <c r="K131" s="676"/>
      <c r="L131" s="676"/>
      <c r="M131" s="676"/>
      <c r="N131" s="676"/>
      <c r="O131" s="676"/>
      <c r="P131" s="676"/>
    </row>
    <row r="132" spans="1:16" ht="18.75">
      <c r="A132" s="676" t="s">
        <v>127</v>
      </c>
      <c r="B132" s="676"/>
      <c r="C132" s="676"/>
      <c r="D132" s="676"/>
      <c r="E132" s="676"/>
      <c r="F132" s="676"/>
      <c r="G132" s="676"/>
      <c r="H132" s="676"/>
      <c r="I132" s="676"/>
      <c r="J132" s="676"/>
      <c r="K132" s="676"/>
      <c r="L132" s="676"/>
      <c r="M132" s="676"/>
      <c r="N132" s="676"/>
      <c r="O132" s="676"/>
      <c r="P132" s="676"/>
    </row>
    <row r="133" spans="1:16" ht="18.75">
      <c r="A133" s="677" t="s">
        <v>249</v>
      </c>
      <c r="B133" s="677"/>
      <c r="C133" s="677"/>
      <c r="D133" s="677"/>
      <c r="E133" s="677"/>
      <c r="F133" s="677"/>
      <c r="G133" s="677"/>
      <c r="H133" s="677"/>
      <c r="I133" s="677"/>
      <c r="J133" s="677"/>
      <c r="K133" s="677"/>
      <c r="L133" s="677"/>
      <c r="M133" s="677"/>
      <c r="N133" s="677"/>
      <c r="O133" s="677"/>
      <c r="P133" s="677"/>
    </row>
    <row r="134" spans="1:16" ht="18.75">
      <c r="A134" s="678" t="s">
        <v>250</v>
      </c>
      <c r="B134" s="678"/>
      <c r="C134" s="678"/>
      <c r="D134" s="678"/>
      <c r="E134" s="678"/>
      <c r="F134" s="678"/>
      <c r="G134" s="678"/>
      <c r="H134" s="678"/>
      <c r="I134" s="678"/>
      <c r="J134" s="678"/>
      <c r="K134" s="678"/>
      <c r="L134" s="678"/>
      <c r="M134" s="678"/>
      <c r="N134" s="678"/>
      <c r="O134" s="678"/>
      <c r="P134" s="678"/>
    </row>
    <row r="135" spans="1:16" ht="42.75" customHeight="1">
      <c r="A135" s="661" t="s">
        <v>128</v>
      </c>
      <c r="B135" s="661" t="s">
        <v>129</v>
      </c>
      <c r="C135" s="661"/>
      <c r="D135" s="662" t="s">
        <v>130</v>
      </c>
      <c r="E135" s="662" t="s">
        <v>131</v>
      </c>
      <c r="F135" s="685" t="s">
        <v>132</v>
      </c>
      <c r="G135" s="686"/>
      <c r="H135" s="686"/>
      <c r="I135" s="686"/>
      <c r="J135" s="686"/>
      <c r="K135" s="686"/>
      <c r="L135" s="684" t="s">
        <v>133</v>
      </c>
      <c r="M135" s="662" t="s">
        <v>134</v>
      </c>
      <c r="N135" s="662" t="s">
        <v>135</v>
      </c>
      <c r="O135" s="662"/>
      <c r="P135" s="249" t="s">
        <v>251</v>
      </c>
    </row>
    <row r="136" spans="1:16">
      <c r="A136" s="661"/>
      <c r="B136" s="661"/>
      <c r="C136" s="661"/>
      <c r="D136" s="662"/>
      <c r="E136" s="662"/>
      <c r="F136" s="688"/>
      <c r="G136" s="689"/>
      <c r="H136" s="689"/>
      <c r="I136" s="689"/>
      <c r="J136" s="689"/>
      <c r="K136" s="689"/>
      <c r="L136" s="684"/>
      <c r="M136" s="662"/>
      <c r="N136" s="247" t="s">
        <v>133</v>
      </c>
      <c r="O136" s="247" t="s">
        <v>134</v>
      </c>
      <c r="P136" s="252">
        <v>4</v>
      </c>
    </row>
    <row r="137" spans="1:16" ht="30">
      <c r="A137" s="6">
        <v>1</v>
      </c>
      <c r="B137" s="11" t="s">
        <v>0</v>
      </c>
      <c r="C137" s="12" t="s">
        <v>1</v>
      </c>
      <c r="D137" s="13" t="s">
        <v>2</v>
      </c>
      <c r="E137" s="14" t="s">
        <v>3</v>
      </c>
      <c r="F137" s="67">
        <v>6</v>
      </c>
      <c r="G137" s="68">
        <v>5</v>
      </c>
      <c r="H137" s="68">
        <v>5</v>
      </c>
      <c r="I137" s="68">
        <v>7</v>
      </c>
      <c r="J137" s="68"/>
      <c r="K137" s="68"/>
      <c r="L137" s="68">
        <v>7</v>
      </c>
      <c r="M137" s="61"/>
      <c r="N137" s="230">
        <f>(((F137+G137+H137+I137)*2)+L137*3)/11</f>
        <v>6.0909090909090908</v>
      </c>
      <c r="O137" s="230"/>
      <c r="P137" s="231">
        <f>MAX(N137,O137)</f>
        <v>6.0909090909090908</v>
      </c>
    </row>
    <row r="138" spans="1:16">
      <c r="A138" s="6">
        <v>2</v>
      </c>
      <c r="B138" s="15" t="s">
        <v>4</v>
      </c>
      <c r="C138" s="16" t="s">
        <v>5</v>
      </c>
      <c r="D138" s="17" t="s">
        <v>137</v>
      </c>
      <c r="E138" s="18" t="s">
        <v>138</v>
      </c>
      <c r="F138" s="69">
        <v>6</v>
      </c>
      <c r="G138" s="68">
        <v>6</v>
      </c>
      <c r="H138" s="68">
        <v>6</v>
      </c>
      <c r="I138" s="68">
        <v>6</v>
      </c>
      <c r="J138" s="68"/>
      <c r="K138" s="68"/>
      <c r="L138" s="68">
        <v>7</v>
      </c>
      <c r="M138" s="61"/>
      <c r="N138" s="230">
        <f>(((F138+G138+H138+I138)*2)+L138*3)/11</f>
        <v>6.2727272727272725</v>
      </c>
      <c r="O138" s="61"/>
      <c r="P138" s="231">
        <f>MAX(N138,O138)</f>
        <v>6.2727272727272725</v>
      </c>
    </row>
    <row r="139" spans="1:16" ht="30">
      <c r="A139" s="6">
        <v>3</v>
      </c>
      <c r="B139" s="15" t="s">
        <v>6</v>
      </c>
      <c r="C139" s="16" t="s">
        <v>7</v>
      </c>
      <c r="D139" s="17" t="s">
        <v>8</v>
      </c>
      <c r="E139" s="18" t="s">
        <v>9</v>
      </c>
      <c r="F139" s="69">
        <v>6</v>
      </c>
      <c r="G139" s="68">
        <v>6</v>
      </c>
      <c r="H139" s="68">
        <v>6</v>
      </c>
      <c r="I139" s="68">
        <v>6</v>
      </c>
      <c r="J139" s="68"/>
      <c r="K139" s="68"/>
      <c r="L139" s="68">
        <v>6</v>
      </c>
      <c r="M139" s="61"/>
      <c r="N139" s="230">
        <f>(((F139+G139+H139+I139)*2)+L139*3)/11</f>
        <v>6</v>
      </c>
      <c r="O139" s="61"/>
      <c r="P139" s="231">
        <f>MAX(N139,O139)</f>
        <v>6</v>
      </c>
    </row>
    <row r="140" spans="1:16" ht="30">
      <c r="A140" s="6">
        <v>4</v>
      </c>
      <c r="B140" s="15" t="s">
        <v>10</v>
      </c>
      <c r="C140" s="16" t="s">
        <v>11</v>
      </c>
      <c r="D140" s="19">
        <v>37142</v>
      </c>
      <c r="E140" s="18" t="s">
        <v>12</v>
      </c>
      <c r="F140" s="69">
        <v>6</v>
      </c>
      <c r="G140" s="68">
        <v>8</v>
      </c>
      <c r="H140" s="68">
        <v>6</v>
      </c>
      <c r="I140" s="68">
        <v>8</v>
      </c>
      <c r="J140" s="68"/>
      <c r="K140" s="68"/>
      <c r="L140" s="68">
        <v>8</v>
      </c>
      <c r="M140" s="61"/>
      <c r="N140" s="230">
        <f t="shared" ref="N140:N141" si="12">(((F140+G140+H140+I140)*2)+L140*3)/11</f>
        <v>7.2727272727272725</v>
      </c>
      <c r="O140" s="61"/>
      <c r="P140" s="231">
        <f t="shared" ref="P140:P145" si="13">MAX(N140,O140)</f>
        <v>7.2727272727272725</v>
      </c>
    </row>
    <row r="141" spans="1:16" ht="30">
      <c r="A141" s="6">
        <v>5</v>
      </c>
      <c r="B141" s="15" t="s">
        <v>13</v>
      </c>
      <c r="C141" s="16" t="s">
        <v>14</v>
      </c>
      <c r="D141" s="17" t="s">
        <v>15</v>
      </c>
      <c r="E141" s="18" t="s">
        <v>16</v>
      </c>
      <c r="F141" s="70">
        <v>7</v>
      </c>
      <c r="G141" s="68">
        <v>7</v>
      </c>
      <c r="H141" s="68">
        <v>6</v>
      </c>
      <c r="I141" s="68">
        <v>7</v>
      </c>
      <c r="J141" s="68"/>
      <c r="K141" s="68"/>
      <c r="L141" s="68">
        <v>7</v>
      </c>
      <c r="M141" s="61"/>
      <c r="N141" s="230">
        <f t="shared" si="12"/>
        <v>6.8181818181818183</v>
      </c>
      <c r="O141" s="61"/>
      <c r="P141" s="231">
        <f t="shared" si="13"/>
        <v>6.8181818181818183</v>
      </c>
    </row>
    <row r="142" spans="1:16">
      <c r="A142" s="6">
        <v>6</v>
      </c>
      <c r="B142" s="20" t="s">
        <v>17</v>
      </c>
      <c r="C142" s="21" t="s">
        <v>18</v>
      </c>
      <c r="D142" s="22" t="s">
        <v>19</v>
      </c>
      <c r="E142" s="23" t="s">
        <v>20</v>
      </c>
      <c r="F142" s="67"/>
      <c r="G142" s="68"/>
      <c r="H142" s="68"/>
      <c r="I142" s="68"/>
      <c r="J142" s="68"/>
      <c r="K142" s="68"/>
      <c r="L142" s="68"/>
      <c r="M142" s="61"/>
      <c r="N142" s="230"/>
      <c r="O142" s="61"/>
      <c r="P142" s="231" t="s">
        <v>163</v>
      </c>
    </row>
    <row r="143" spans="1:16" ht="30">
      <c r="A143" s="6">
        <v>7</v>
      </c>
      <c r="B143" s="15" t="s">
        <v>23</v>
      </c>
      <c r="C143" s="16" t="s">
        <v>24</v>
      </c>
      <c r="D143" s="19">
        <v>36929</v>
      </c>
      <c r="E143" s="18" t="s">
        <v>25</v>
      </c>
      <c r="F143" s="67">
        <v>6</v>
      </c>
      <c r="G143" s="68">
        <v>7</v>
      </c>
      <c r="H143" s="68">
        <v>6</v>
      </c>
      <c r="I143" s="68">
        <v>6</v>
      </c>
      <c r="J143" s="68"/>
      <c r="K143" s="68"/>
      <c r="L143" s="68"/>
      <c r="M143" s="61"/>
      <c r="N143" s="230">
        <f t="shared" ref="N143:N145" si="14">(((F143+G143+H143+I143)*2)+L143*3)/11</f>
        <v>4.5454545454545459</v>
      </c>
      <c r="O143" s="61"/>
      <c r="P143" s="231" t="s">
        <v>168</v>
      </c>
    </row>
    <row r="144" spans="1:16">
      <c r="A144" s="6">
        <v>8</v>
      </c>
      <c r="B144" s="15" t="s">
        <v>139</v>
      </c>
      <c r="C144" s="16" t="s">
        <v>140</v>
      </c>
      <c r="D144" s="17" t="s">
        <v>141</v>
      </c>
      <c r="E144" s="18" t="s">
        <v>142</v>
      </c>
      <c r="F144" s="67">
        <v>6</v>
      </c>
      <c r="G144" s="68">
        <v>6</v>
      </c>
      <c r="H144" s="68">
        <v>6</v>
      </c>
      <c r="I144" s="68">
        <v>7</v>
      </c>
      <c r="J144" s="68"/>
      <c r="K144" s="68"/>
      <c r="L144" s="68">
        <v>5</v>
      </c>
      <c r="M144" s="61"/>
      <c r="N144" s="230">
        <f t="shared" si="14"/>
        <v>5.9090909090909092</v>
      </c>
      <c r="O144" s="61"/>
      <c r="P144" s="231">
        <f t="shared" si="13"/>
        <v>5.9090909090909092</v>
      </c>
    </row>
    <row r="145" spans="1:16">
      <c r="A145" s="6">
        <v>9</v>
      </c>
      <c r="B145" s="15" t="s">
        <v>143</v>
      </c>
      <c r="C145" s="16" t="s">
        <v>144</v>
      </c>
      <c r="D145" s="17" t="s">
        <v>145</v>
      </c>
      <c r="E145" s="18" t="s">
        <v>26</v>
      </c>
      <c r="F145" s="67">
        <v>5</v>
      </c>
      <c r="G145" s="68">
        <v>6</v>
      </c>
      <c r="H145" s="68">
        <v>6</v>
      </c>
      <c r="I145" s="68">
        <v>7</v>
      </c>
      <c r="J145" s="68"/>
      <c r="K145" s="68"/>
      <c r="L145" s="68">
        <v>7</v>
      </c>
      <c r="M145" s="61"/>
      <c r="N145" s="230">
        <f t="shared" si="14"/>
        <v>6.2727272727272725</v>
      </c>
      <c r="O145" s="61"/>
      <c r="P145" s="231">
        <f t="shared" si="13"/>
        <v>6.2727272727272725</v>
      </c>
    </row>
    <row r="146" spans="1:16" ht="30">
      <c r="A146" s="6">
        <v>10</v>
      </c>
      <c r="B146" s="24" t="s">
        <v>29</v>
      </c>
      <c r="C146" s="25" t="s">
        <v>30</v>
      </c>
      <c r="D146" s="26">
        <v>37231</v>
      </c>
      <c r="E146" s="27" t="s">
        <v>31</v>
      </c>
      <c r="F146" s="71"/>
      <c r="G146" s="68"/>
      <c r="H146" s="68"/>
      <c r="I146" s="68"/>
      <c r="J146" s="68"/>
      <c r="K146" s="68"/>
      <c r="L146" s="68"/>
      <c r="M146" s="61"/>
      <c r="N146" s="230"/>
      <c r="O146" s="61"/>
      <c r="P146" s="231" t="s">
        <v>163</v>
      </c>
    </row>
    <row r="147" spans="1:16">
      <c r="A147" s="6">
        <v>11</v>
      </c>
      <c r="B147" s="28" t="s">
        <v>32</v>
      </c>
      <c r="C147" s="29" t="s">
        <v>33</v>
      </c>
      <c r="D147" s="30" t="s">
        <v>34</v>
      </c>
      <c r="E147" s="31" t="s">
        <v>35</v>
      </c>
      <c r="F147" s="71">
        <v>5</v>
      </c>
      <c r="G147" s="68">
        <v>6</v>
      </c>
      <c r="H147" s="68">
        <v>5</v>
      </c>
      <c r="I147" s="68">
        <v>6</v>
      </c>
      <c r="J147" s="68"/>
      <c r="K147" s="68"/>
      <c r="L147" s="68">
        <v>5</v>
      </c>
      <c r="M147" s="61"/>
      <c r="N147" s="230">
        <f t="shared" ref="N147" si="15">(((F147+G147+H147+I147)*2)+L147*3)/11</f>
        <v>5.3636363636363633</v>
      </c>
      <c r="O147" s="61"/>
      <c r="P147" s="231">
        <f t="shared" ref="P147" si="16">MAX(N147,O147)</f>
        <v>5.3636363636363633</v>
      </c>
    </row>
    <row r="148" spans="1:16">
      <c r="A148" s="6">
        <v>12</v>
      </c>
      <c r="B148" s="7" t="s">
        <v>36</v>
      </c>
      <c r="C148" s="8" t="s">
        <v>37</v>
      </c>
      <c r="D148" s="9">
        <v>37205</v>
      </c>
      <c r="E148" s="10" t="s">
        <v>38</v>
      </c>
      <c r="F148" s="72"/>
      <c r="G148" s="68"/>
      <c r="H148" s="68"/>
      <c r="I148" s="68"/>
      <c r="J148" s="68"/>
      <c r="K148" s="68"/>
      <c r="L148" s="68"/>
      <c r="M148" s="94"/>
      <c r="N148" s="230"/>
      <c r="O148" s="94"/>
      <c r="P148" s="231" t="s">
        <v>163</v>
      </c>
    </row>
    <row r="149" spans="1:16">
      <c r="A149" s="6">
        <v>13</v>
      </c>
      <c r="B149" s="15" t="s">
        <v>146</v>
      </c>
      <c r="C149" s="16" t="s">
        <v>147</v>
      </c>
      <c r="D149" s="17" t="s">
        <v>148</v>
      </c>
      <c r="E149" s="18" t="s">
        <v>56</v>
      </c>
      <c r="F149" s="67"/>
      <c r="G149" s="68"/>
      <c r="H149" s="68"/>
      <c r="I149" s="68"/>
      <c r="J149" s="68"/>
      <c r="K149" s="68"/>
      <c r="L149" s="68"/>
      <c r="M149" s="61"/>
      <c r="N149" s="230"/>
      <c r="O149" s="61"/>
      <c r="P149" s="231" t="s">
        <v>163</v>
      </c>
    </row>
    <row r="150" spans="1:16">
      <c r="A150" s="6">
        <v>14</v>
      </c>
      <c r="B150" s="15" t="s">
        <v>13</v>
      </c>
      <c r="C150" s="16" t="s">
        <v>40</v>
      </c>
      <c r="D150" s="17" t="s">
        <v>41</v>
      </c>
      <c r="E150" s="18" t="s">
        <v>149</v>
      </c>
      <c r="F150" s="67">
        <v>6</v>
      </c>
      <c r="G150" s="68">
        <v>5</v>
      </c>
      <c r="H150" s="68">
        <v>5</v>
      </c>
      <c r="I150" s="68">
        <v>6</v>
      </c>
      <c r="J150" s="68"/>
      <c r="K150" s="68"/>
      <c r="L150" s="68">
        <v>6</v>
      </c>
      <c r="M150" s="61"/>
      <c r="N150" s="230">
        <f t="shared" ref="N150:N151" si="17">(((F150+G150+H150+I150)*2)+L150*3)/11</f>
        <v>5.6363636363636367</v>
      </c>
      <c r="O150" s="61"/>
      <c r="P150" s="231">
        <f t="shared" ref="P150:P153" si="18">MAX(N150,O150)</f>
        <v>5.6363636363636367</v>
      </c>
    </row>
    <row r="151" spans="1:16">
      <c r="A151" s="6">
        <v>15</v>
      </c>
      <c r="B151" s="15" t="s">
        <v>42</v>
      </c>
      <c r="C151" s="16" t="s">
        <v>40</v>
      </c>
      <c r="D151" s="17" t="s">
        <v>43</v>
      </c>
      <c r="E151" s="18" t="s">
        <v>22</v>
      </c>
      <c r="F151" s="67">
        <v>6</v>
      </c>
      <c r="G151" s="68">
        <v>6</v>
      </c>
      <c r="H151" s="68">
        <v>6</v>
      </c>
      <c r="I151" s="68">
        <v>6</v>
      </c>
      <c r="J151" s="68"/>
      <c r="K151" s="68"/>
      <c r="L151" s="68">
        <v>6</v>
      </c>
      <c r="M151" s="61"/>
      <c r="N151" s="230">
        <f t="shared" si="17"/>
        <v>6</v>
      </c>
      <c r="O151" s="61"/>
      <c r="P151" s="231">
        <f t="shared" si="18"/>
        <v>6</v>
      </c>
    </row>
    <row r="152" spans="1:16">
      <c r="A152" s="6">
        <v>16</v>
      </c>
      <c r="B152" s="7" t="s">
        <v>45</v>
      </c>
      <c r="C152" s="8" t="s">
        <v>46</v>
      </c>
      <c r="D152" s="9" t="s">
        <v>47</v>
      </c>
      <c r="E152" s="10" t="s">
        <v>48</v>
      </c>
      <c r="F152" s="72"/>
      <c r="G152" s="68"/>
      <c r="H152" s="68"/>
      <c r="I152" s="68"/>
      <c r="J152" s="68"/>
      <c r="K152" s="68"/>
      <c r="L152" s="68"/>
      <c r="M152" s="94"/>
      <c r="N152" s="230"/>
      <c r="O152" s="94"/>
      <c r="P152" s="231" t="s">
        <v>163</v>
      </c>
    </row>
    <row r="153" spans="1:16">
      <c r="A153" s="6">
        <v>17</v>
      </c>
      <c r="B153" s="15" t="s">
        <v>36</v>
      </c>
      <c r="C153" s="16" t="s">
        <v>46</v>
      </c>
      <c r="D153" s="17" t="s">
        <v>49</v>
      </c>
      <c r="E153" s="18" t="s">
        <v>44</v>
      </c>
      <c r="F153" s="67">
        <v>6</v>
      </c>
      <c r="G153" s="68">
        <v>6</v>
      </c>
      <c r="H153" s="68">
        <v>6</v>
      </c>
      <c r="I153" s="68">
        <v>6</v>
      </c>
      <c r="J153" s="68"/>
      <c r="K153" s="68"/>
      <c r="L153" s="68">
        <v>6</v>
      </c>
      <c r="M153" s="61"/>
      <c r="N153" s="230">
        <f t="shared" ref="N153:N154" si="19">(((F153+G153+H153+I153)*2)+L153*3)/11</f>
        <v>6</v>
      </c>
      <c r="O153" s="61"/>
      <c r="P153" s="231">
        <f t="shared" si="18"/>
        <v>6</v>
      </c>
    </row>
    <row r="154" spans="1:16" ht="30">
      <c r="A154" s="6">
        <v>18</v>
      </c>
      <c r="B154" s="15" t="s">
        <v>50</v>
      </c>
      <c r="C154" s="16" t="s">
        <v>46</v>
      </c>
      <c r="D154" s="19">
        <v>36739</v>
      </c>
      <c r="E154" s="18" t="s">
        <v>51</v>
      </c>
      <c r="F154" s="72">
        <v>7</v>
      </c>
      <c r="G154" s="68">
        <v>8</v>
      </c>
      <c r="H154" s="68">
        <v>6</v>
      </c>
      <c r="I154" s="68">
        <v>7</v>
      </c>
      <c r="J154" s="68"/>
      <c r="K154" s="68"/>
      <c r="L154" s="68">
        <v>7</v>
      </c>
      <c r="M154" s="61"/>
      <c r="N154" s="230">
        <f t="shared" si="19"/>
        <v>7</v>
      </c>
      <c r="O154" s="61"/>
      <c r="P154" s="231">
        <f t="shared" ref="P154" si="20">MAX(N154,O154)</f>
        <v>7</v>
      </c>
    </row>
    <row r="155" spans="1:16">
      <c r="A155" s="6">
        <v>19</v>
      </c>
      <c r="B155" s="15" t="s">
        <v>53</v>
      </c>
      <c r="C155" s="16" t="s">
        <v>54</v>
      </c>
      <c r="D155" s="17" t="s">
        <v>55</v>
      </c>
      <c r="E155" s="18" t="s">
        <v>56</v>
      </c>
      <c r="F155" s="67"/>
      <c r="G155" s="68"/>
      <c r="H155" s="68"/>
      <c r="I155" s="68"/>
      <c r="J155" s="68"/>
      <c r="K155" s="68"/>
      <c r="L155" s="68"/>
      <c r="M155" s="61"/>
      <c r="N155" s="230"/>
      <c r="O155" s="61"/>
      <c r="P155" s="231" t="s">
        <v>163</v>
      </c>
    </row>
    <row r="156" spans="1:16">
      <c r="A156" s="6">
        <v>20</v>
      </c>
      <c r="B156" s="96" t="s">
        <v>57</v>
      </c>
      <c r="C156" s="97" t="s">
        <v>58</v>
      </c>
      <c r="D156" s="98" t="s">
        <v>59</v>
      </c>
      <c r="E156" s="99" t="s">
        <v>60</v>
      </c>
      <c r="F156" s="67"/>
      <c r="G156" s="68"/>
      <c r="H156" s="68"/>
      <c r="I156" s="68"/>
      <c r="J156" s="68"/>
      <c r="K156" s="68"/>
      <c r="L156" s="68"/>
      <c r="M156" s="94"/>
      <c r="N156" s="230"/>
      <c r="O156" s="94"/>
      <c r="P156" s="231" t="s">
        <v>163</v>
      </c>
    </row>
    <row r="157" spans="1:16">
      <c r="A157" s="6">
        <v>21</v>
      </c>
      <c r="B157" s="15" t="s">
        <v>17</v>
      </c>
      <c r="C157" s="16" t="s">
        <v>61</v>
      </c>
      <c r="D157" s="17" t="s">
        <v>62</v>
      </c>
      <c r="E157" s="18" t="s">
        <v>63</v>
      </c>
      <c r="F157" s="67"/>
      <c r="G157" s="68"/>
      <c r="H157" s="68"/>
      <c r="I157" s="68"/>
      <c r="J157" s="68"/>
      <c r="K157" s="68"/>
      <c r="L157" s="68"/>
      <c r="M157" s="61"/>
      <c r="N157" s="230"/>
      <c r="O157" s="61"/>
      <c r="P157" s="231" t="s">
        <v>163</v>
      </c>
    </row>
    <row r="158" spans="1:16" ht="30">
      <c r="A158" s="6">
        <v>22</v>
      </c>
      <c r="B158" s="33" t="s">
        <v>64</v>
      </c>
      <c r="C158" s="34" t="s">
        <v>65</v>
      </c>
      <c r="D158" s="35">
        <v>36923</v>
      </c>
      <c r="E158" s="36" t="s">
        <v>66</v>
      </c>
      <c r="F158" s="73"/>
      <c r="G158" s="68"/>
      <c r="H158" s="68"/>
      <c r="I158" s="68"/>
      <c r="J158" s="68"/>
      <c r="K158" s="68"/>
      <c r="L158" s="230"/>
      <c r="M158" s="61"/>
      <c r="N158" s="230"/>
      <c r="O158" s="61"/>
      <c r="P158" s="231" t="s">
        <v>163</v>
      </c>
    </row>
    <row r="159" spans="1:16" ht="30">
      <c r="A159" s="6">
        <v>23</v>
      </c>
      <c r="B159" s="15" t="s">
        <v>21</v>
      </c>
      <c r="C159" s="16" t="s">
        <v>67</v>
      </c>
      <c r="D159" s="17" t="s">
        <v>68</v>
      </c>
      <c r="E159" s="18" t="s">
        <v>69</v>
      </c>
      <c r="F159" s="67">
        <v>6</v>
      </c>
      <c r="G159" s="68">
        <v>7</v>
      </c>
      <c r="H159" s="68">
        <v>7</v>
      </c>
      <c r="I159" s="68">
        <v>7</v>
      </c>
      <c r="J159" s="68"/>
      <c r="K159" s="68"/>
      <c r="L159" s="68">
        <v>8</v>
      </c>
      <c r="M159" s="61"/>
      <c r="N159" s="230">
        <f>(((F159+G159+H159+I159)*2)+L159*3)/11</f>
        <v>7.0909090909090908</v>
      </c>
      <c r="O159" s="61"/>
      <c r="P159" s="231">
        <f>MAX(N159,O159)</f>
        <v>7.0909090909090908</v>
      </c>
    </row>
    <row r="160" spans="1:16">
      <c r="A160" s="6">
        <v>24</v>
      </c>
      <c r="B160" s="15" t="s">
        <v>150</v>
      </c>
      <c r="C160" s="16" t="s">
        <v>67</v>
      </c>
      <c r="D160" s="17" t="s">
        <v>151</v>
      </c>
      <c r="E160" s="18" t="s">
        <v>39</v>
      </c>
      <c r="F160" s="67">
        <v>7</v>
      </c>
      <c r="G160" s="68">
        <v>7</v>
      </c>
      <c r="H160" s="68">
        <v>7</v>
      </c>
      <c r="I160" s="68">
        <v>7</v>
      </c>
      <c r="J160" s="68"/>
      <c r="K160" s="68"/>
      <c r="L160" s="68">
        <v>7</v>
      </c>
      <c r="M160" s="61"/>
      <c r="N160" s="230">
        <f t="shared" ref="N160:N164" si="21">(((F160+G160+H160+I160)*2)+L160*3)/11</f>
        <v>7</v>
      </c>
      <c r="O160" s="61"/>
      <c r="P160" s="231">
        <f t="shared" ref="P160:P164" si="22">MAX(N160,O160)</f>
        <v>7</v>
      </c>
    </row>
    <row r="161" spans="1:16" ht="30">
      <c r="A161" s="6">
        <v>25</v>
      </c>
      <c r="B161" s="37" t="s">
        <v>70</v>
      </c>
      <c r="C161" s="38" t="s">
        <v>71</v>
      </c>
      <c r="D161" s="39">
        <v>37014</v>
      </c>
      <c r="E161" s="40" t="s">
        <v>72</v>
      </c>
      <c r="F161" s="67">
        <v>8</v>
      </c>
      <c r="G161" s="68">
        <v>8</v>
      </c>
      <c r="H161" s="68">
        <v>6</v>
      </c>
      <c r="I161" s="68">
        <v>8</v>
      </c>
      <c r="J161" s="68"/>
      <c r="K161" s="68"/>
      <c r="L161" s="68">
        <v>7</v>
      </c>
      <c r="M161" s="61"/>
      <c r="N161" s="230">
        <f t="shared" si="21"/>
        <v>7.3636363636363633</v>
      </c>
      <c r="O161" s="61"/>
      <c r="P161" s="231">
        <f t="shared" si="22"/>
        <v>7.3636363636363633</v>
      </c>
    </row>
    <row r="162" spans="1:16">
      <c r="A162" s="6">
        <v>26</v>
      </c>
      <c r="B162" s="15" t="s">
        <v>17</v>
      </c>
      <c r="C162" s="16" t="s">
        <v>73</v>
      </c>
      <c r="D162" s="17" t="s">
        <v>74</v>
      </c>
      <c r="E162" s="18" t="s">
        <v>56</v>
      </c>
      <c r="F162" s="73">
        <v>5</v>
      </c>
      <c r="G162" s="68">
        <v>7</v>
      </c>
      <c r="H162" s="68">
        <v>6</v>
      </c>
      <c r="I162" s="68">
        <v>7</v>
      </c>
      <c r="J162" s="68"/>
      <c r="K162" s="68"/>
      <c r="L162" s="230">
        <v>7</v>
      </c>
      <c r="M162" s="61"/>
      <c r="N162" s="230">
        <f t="shared" si="21"/>
        <v>6.4545454545454541</v>
      </c>
      <c r="O162" s="61"/>
      <c r="P162" s="231">
        <f t="shared" si="22"/>
        <v>6.4545454545454541</v>
      </c>
    </row>
    <row r="163" spans="1:16">
      <c r="A163" s="6">
        <v>27</v>
      </c>
      <c r="B163" s="15" t="s">
        <v>17</v>
      </c>
      <c r="C163" s="16" t="s">
        <v>73</v>
      </c>
      <c r="D163" s="17" t="s">
        <v>75</v>
      </c>
      <c r="E163" s="18" t="s">
        <v>52</v>
      </c>
      <c r="F163" s="71">
        <v>5</v>
      </c>
      <c r="G163" s="68">
        <v>5</v>
      </c>
      <c r="H163" s="68">
        <v>5</v>
      </c>
      <c r="I163" s="68">
        <v>7</v>
      </c>
      <c r="J163" s="68"/>
      <c r="K163" s="68"/>
      <c r="L163" s="230">
        <v>7</v>
      </c>
      <c r="M163" s="61"/>
      <c r="N163" s="230">
        <f t="shared" si="21"/>
        <v>5.9090909090909092</v>
      </c>
      <c r="O163" s="61"/>
      <c r="P163" s="231">
        <f t="shared" si="22"/>
        <v>5.9090909090909092</v>
      </c>
    </row>
    <row r="164" spans="1:16">
      <c r="A164" s="6">
        <v>28</v>
      </c>
      <c r="B164" s="15" t="s">
        <v>76</v>
      </c>
      <c r="C164" s="16" t="s">
        <v>77</v>
      </c>
      <c r="D164" s="17" t="s">
        <v>78</v>
      </c>
      <c r="E164" s="18" t="s">
        <v>63</v>
      </c>
      <c r="F164" s="67">
        <v>7</v>
      </c>
      <c r="G164" s="68">
        <v>8</v>
      </c>
      <c r="H164" s="68">
        <v>7</v>
      </c>
      <c r="I164" s="68">
        <v>7</v>
      </c>
      <c r="J164" s="68"/>
      <c r="K164" s="68"/>
      <c r="L164" s="230">
        <v>7</v>
      </c>
      <c r="M164" s="61"/>
      <c r="N164" s="230">
        <f t="shared" si="21"/>
        <v>7.1818181818181817</v>
      </c>
      <c r="O164" s="61"/>
      <c r="P164" s="231">
        <f t="shared" si="22"/>
        <v>7.1818181818181817</v>
      </c>
    </row>
    <row r="165" spans="1:16">
      <c r="A165" s="6">
        <v>29</v>
      </c>
      <c r="B165" s="15" t="s">
        <v>119</v>
      </c>
      <c r="C165" s="16" t="s">
        <v>120</v>
      </c>
      <c r="D165" s="17" t="s">
        <v>121</v>
      </c>
      <c r="E165" s="18" t="s">
        <v>122</v>
      </c>
      <c r="F165" s="75"/>
      <c r="G165" s="68"/>
      <c r="H165" s="68"/>
      <c r="I165" s="68"/>
      <c r="J165" s="68"/>
      <c r="K165" s="68"/>
      <c r="L165" s="230"/>
      <c r="M165" s="61"/>
      <c r="N165" s="230"/>
      <c r="O165" s="61"/>
      <c r="P165" s="231"/>
    </row>
    <row r="166" spans="1:16">
      <c r="A166" s="6">
        <v>30</v>
      </c>
      <c r="B166" s="41" t="s">
        <v>79</v>
      </c>
      <c r="C166" s="42" t="s">
        <v>80</v>
      </c>
      <c r="D166" s="43" t="s">
        <v>81</v>
      </c>
      <c r="E166" s="44" t="s">
        <v>82</v>
      </c>
      <c r="F166" s="67">
        <v>7</v>
      </c>
      <c r="G166" s="68">
        <v>8</v>
      </c>
      <c r="H166" s="68">
        <v>6</v>
      </c>
      <c r="I166" s="68">
        <v>7</v>
      </c>
      <c r="J166" s="68"/>
      <c r="K166" s="68"/>
      <c r="L166" s="230">
        <v>7</v>
      </c>
      <c r="M166" s="61"/>
      <c r="N166" s="230">
        <f t="shared" ref="N166:N169" si="23">(((F166+G166+H166+I166)*2)+L166*3)/11</f>
        <v>7</v>
      </c>
      <c r="O166" s="61"/>
      <c r="P166" s="231">
        <f t="shared" ref="P166:P169" si="24">MAX(N166,O166)</f>
        <v>7</v>
      </c>
    </row>
    <row r="167" spans="1:16">
      <c r="A167" s="6">
        <v>31</v>
      </c>
      <c r="B167" s="20" t="s">
        <v>83</v>
      </c>
      <c r="C167" s="21" t="s">
        <v>80</v>
      </c>
      <c r="D167" s="22" t="s">
        <v>84</v>
      </c>
      <c r="E167" s="23" t="s">
        <v>85</v>
      </c>
      <c r="F167" s="67">
        <v>6</v>
      </c>
      <c r="G167" s="68">
        <v>8</v>
      </c>
      <c r="H167" s="68">
        <v>7</v>
      </c>
      <c r="I167" s="68">
        <v>7</v>
      </c>
      <c r="J167" s="68"/>
      <c r="K167" s="68"/>
      <c r="L167" s="230">
        <v>8</v>
      </c>
      <c r="M167" s="61"/>
      <c r="N167" s="230">
        <f t="shared" si="23"/>
        <v>7.2727272727272725</v>
      </c>
      <c r="O167" s="61"/>
      <c r="P167" s="231">
        <f t="shared" si="24"/>
        <v>7.2727272727272725</v>
      </c>
    </row>
    <row r="168" spans="1:16">
      <c r="A168" s="6">
        <v>32</v>
      </c>
      <c r="B168" s="41" t="s">
        <v>4</v>
      </c>
      <c r="C168" s="42" t="s">
        <v>86</v>
      </c>
      <c r="D168" s="45">
        <v>37231</v>
      </c>
      <c r="E168" s="44" t="s">
        <v>87</v>
      </c>
      <c r="F168" s="69">
        <v>7</v>
      </c>
      <c r="G168" s="68">
        <v>7</v>
      </c>
      <c r="H168" s="68">
        <v>7</v>
      </c>
      <c r="I168" s="68">
        <v>7</v>
      </c>
      <c r="J168" s="68"/>
      <c r="K168" s="68"/>
      <c r="L168" s="230">
        <v>8</v>
      </c>
      <c r="M168" s="61"/>
      <c r="N168" s="230">
        <f t="shared" si="23"/>
        <v>7.2727272727272725</v>
      </c>
      <c r="O168" s="61"/>
      <c r="P168" s="231">
        <f t="shared" si="24"/>
        <v>7.2727272727272725</v>
      </c>
    </row>
    <row r="169" spans="1:16">
      <c r="A169" s="6">
        <v>33</v>
      </c>
      <c r="B169" s="15" t="s">
        <v>36</v>
      </c>
      <c r="C169" s="16" t="s">
        <v>88</v>
      </c>
      <c r="D169" s="17" t="s">
        <v>89</v>
      </c>
      <c r="E169" s="18" t="s">
        <v>22</v>
      </c>
      <c r="F169" s="67">
        <v>7</v>
      </c>
      <c r="G169" s="68">
        <v>7</v>
      </c>
      <c r="H169" s="68">
        <v>6</v>
      </c>
      <c r="I169" s="68">
        <v>7</v>
      </c>
      <c r="J169" s="68"/>
      <c r="K169" s="68"/>
      <c r="L169" s="230">
        <v>7</v>
      </c>
      <c r="M169" s="61"/>
      <c r="N169" s="230">
        <f t="shared" si="23"/>
        <v>6.8181818181818183</v>
      </c>
      <c r="O169" s="61"/>
      <c r="P169" s="231">
        <f t="shared" si="24"/>
        <v>6.8181818181818183</v>
      </c>
    </row>
    <row r="170" spans="1:16">
      <c r="A170" s="6">
        <v>34</v>
      </c>
      <c r="B170" s="15" t="s">
        <v>94</v>
      </c>
      <c r="C170" s="16" t="s">
        <v>152</v>
      </c>
      <c r="D170" s="17" t="s">
        <v>95</v>
      </c>
      <c r="E170" s="18" t="s">
        <v>44</v>
      </c>
      <c r="F170" s="70"/>
      <c r="G170" s="68"/>
      <c r="H170" s="68"/>
      <c r="I170" s="68"/>
      <c r="J170" s="68"/>
      <c r="K170" s="68"/>
      <c r="L170" s="230"/>
      <c r="M170" s="61"/>
      <c r="N170" s="230"/>
      <c r="O170" s="61"/>
      <c r="P170" s="231" t="s">
        <v>163</v>
      </c>
    </row>
    <row r="171" spans="1:16" ht="30">
      <c r="A171" s="6">
        <v>35</v>
      </c>
      <c r="B171" s="101" t="s">
        <v>91</v>
      </c>
      <c r="C171" s="102" t="s">
        <v>90</v>
      </c>
      <c r="D171" s="103" t="s">
        <v>92</v>
      </c>
      <c r="E171" s="104" t="s">
        <v>93</v>
      </c>
      <c r="F171" s="67"/>
      <c r="G171" s="68"/>
      <c r="H171" s="68"/>
      <c r="I171" s="68"/>
      <c r="J171" s="68"/>
      <c r="K171" s="68"/>
      <c r="L171" s="230"/>
      <c r="M171" s="94"/>
      <c r="N171" s="230"/>
      <c r="O171" s="94"/>
      <c r="P171" s="231" t="s">
        <v>163</v>
      </c>
    </row>
    <row r="172" spans="1:16">
      <c r="A172" s="6">
        <v>36</v>
      </c>
      <c r="B172" s="46" t="s">
        <v>96</v>
      </c>
      <c r="C172" s="47" t="s">
        <v>97</v>
      </c>
      <c r="D172" s="48" t="s">
        <v>98</v>
      </c>
      <c r="E172" s="49" t="s">
        <v>99</v>
      </c>
      <c r="F172" s="75">
        <v>7</v>
      </c>
      <c r="G172" s="68">
        <v>7</v>
      </c>
      <c r="H172" s="68">
        <v>5</v>
      </c>
      <c r="I172" s="68">
        <v>6</v>
      </c>
      <c r="J172" s="68"/>
      <c r="K172" s="68"/>
      <c r="L172" s="230">
        <v>6</v>
      </c>
      <c r="M172" s="61"/>
      <c r="N172" s="230">
        <f t="shared" ref="N172:N174" si="25">(((F172+G172+H172+I172)*2)+L172*3)/11</f>
        <v>6.1818181818181817</v>
      </c>
      <c r="O172" s="61"/>
      <c r="P172" s="231">
        <f t="shared" ref="P172:P174" si="26">MAX(N172,O172)</f>
        <v>6.1818181818181817</v>
      </c>
    </row>
    <row r="173" spans="1:16">
      <c r="A173" s="6">
        <v>37</v>
      </c>
      <c r="B173" s="15" t="s">
        <v>13</v>
      </c>
      <c r="C173" s="16" t="s">
        <v>97</v>
      </c>
      <c r="D173" s="17" t="s">
        <v>153</v>
      </c>
      <c r="E173" s="18" t="s">
        <v>48</v>
      </c>
      <c r="F173" s="67">
        <v>6</v>
      </c>
      <c r="G173" s="68">
        <v>5</v>
      </c>
      <c r="H173" s="68">
        <v>7</v>
      </c>
      <c r="I173" s="68">
        <v>7</v>
      </c>
      <c r="J173" s="68"/>
      <c r="K173" s="68"/>
      <c r="L173" s="230">
        <v>7</v>
      </c>
      <c r="M173" s="61"/>
      <c r="N173" s="230">
        <f t="shared" si="25"/>
        <v>6.4545454545454541</v>
      </c>
      <c r="O173" s="61"/>
      <c r="P173" s="231">
        <f t="shared" si="26"/>
        <v>6.4545454545454541</v>
      </c>
    </row>
    <row r="174" spans="1:16">
      <c r="A174" s="6">
        <v>38</v>
      </c>
      <c r="B174" s="20" t="s">
        <v>100</v>
      </c>
      <c r="C174" s="21" t="s">
        <v>101</v>
      </c>
      <c r="D174" s="50">
        <v>37014</v>
      </c>
      <c r="E174" s="23" t="s">
        <v>102</v>
      </c>
      <c r="F174" s="67">
        <v>6</v>
      </c>
      <c r="G174" s="68">
        <v>5</v>
      </c>
      <c r="H174" s="68">
        <v>7</v>
      </c>
      <c r="I174" s="68">
        <v>7</v>
      </c>
      <c r="J174" s="68"/>
      <c r="K174" s="68"/>
      <c r="L174" s="230">
        <v>6</v>
      </c>
      <c r="M174" s="61"/>
      <c r="N174" s="230">
        <f t="shared" si="25"/>
        <v>6.1818181818181817</v>
      </c>
      <c r="O174" s="61"/>
      <c r="P174" s="231">
        <f t="shared" si="26"/>
        <v>6.1818181818181817</v>
      </c>
    </row>
    <row r="175" spans="1:16">
      <c r="A175" s="6">
        <v>39</v>
      </c>
      <c r="B175" s="96" t="s">
        <v>21</v>
      </c>
      <c r="C175" s="97" t="s">
        <v>103</v>
      </c>
      <c r="D175" s="98" t="s">
        <v>104</v>
      </c>
      <c r="E175" s="99" t="s">
        <v>44</v>
      </c>
      <c r="F175" s="67"/>
      <c r="G175" s="77"/>
      <c r="H175" s="77"/>
      <c r="I175" s="77"/>
      <c r="J175" s="68"/>
      <c r="K175" s="68"/>
      <c r="L175" s="230"/>
      <c r="M175" s="94"/>
      <c r="N175" s="230"/>
      <c r="O175" s="94"/>
      <c r="P175" s="231" t="s">
        <v>163</v>
      </c>
    </row>
    <row r="176" spans="1:16">
      <c r="A176" s="6">
        <v>40</v>
      </c>
      <c r="B176" s="15" t="s">
        <v>13</v>
      </c>
      <c r="C176" s="16" t="s">
        <v>105</v>
      </c>
      <c r="D176" s="17" t="s">
        <v>106</v>
      </c>
      <c r="E176" s="18" t="s">
        <v>22</v>
      </c>
      <c r="F176" s="67">
        <v>5</v>
      </c>
      <c r="G176" s="68">
        <v>6</v>
      </c>
      <c r="H176" s="68">
        <v>6</v>
      </c>
      <c r="I176" s="68">
        <v>7</v>
      </c>
      <c r="J176" s="68"/>
      <c r="K176" s="68"/>
      <c r="L176" s="230">
        <v>6</v>
      </c>
      <c r="M176" s="61"/>
      <c r="N176" s="230">
        <f t="shared" ref="N176:N181" si="27">(((F176+G176+H176+I176)*2)+L176*3)/11</f>
        <v>6</v>
      </c>
      <c r="O176" s="61"/>
      <c r="P176" s="231">
        <f t="shared" ref="P176:P181" si="28">MAX(N176,O176)</f>
        <v>6</v>
      </c>
    </row>
    <row r="177" spans="1:16">
      <c r="A177" s="6">
        <v>41</v>
      </c>
      <c r="B177" s="28" t="s">
        <v>107</v>
      </c>
      <c r="C177" s="29" t="s">
        <v>108</v>
      </c>
      <c r="D177" s="32">
        <v>37175</v>
      </c>
      <c r="E177" s="31" t="s">
        <v>109</v>
      </c>
      <c r="F177" s="76">
        <v>6</v>
      </c>
      <c r="G177" s="68">
        <v>6</v>
      </c>
      <c r="H177" s="68">
        <v>6</v>
      </c>
      <c r="I177" s="68">
        <v>5</v>
      </c>
      <c r="J177" s="68"/>
      <c r="K177" s="68"/>
      <c r="L177" s="230">
        <v>6</v>
      </c>
      <c r="M177" s="61"/>
      <c r="N177" s="230">
        <f t="shared" si="27"/>
        <v>5.8181818181818183</v>
      </c>
      <c r="O177" s="61"/>
      <c r="P177" s="231">
        <f t="shared" si="28"/>
        <v>5.8181818181818183</v>
      </c>
    </row>
    <row r="178" spans="1:16" ht="30">
      <c r="A178" s="6">
        <v>42</v>
      </c>
      <c r="B178" s="15" t="s">
        <v>27</v>
      </c>
      <c r="C178" s="16" t="s">
        <v>123</v>
      </c>
      <c r="D178" s="17" t="s">
        <v>124</v>
      </c>
      <c r="E178" s="18" t="s">
        <v>125</v>
      </c>
      <c r="F178" s="70">
        <v>5</v>
      </c>
      <c r="G178" s="68">
        <v>6</v>
      </c>
      <c r="H178" s="68">
        <v>7</v>
      </c>
      <c r="I178" s="68">
        <v>8</v>
      </c>
      <c r="J178" s="68"/>
      <c r="K178" s="68"/>
      <c r="L178" s="230">
        <v>7</v>
      </c>
      <c r="M178" s="61"/>
      <c r="N178" s="230">
        <f t="shared" si="27"/>
        <v>6.6363636363636367</v>
      </c>
      <c r="O178" s="61"/>
      <c r="P178" s="231">
        <f t="shared" si="28"/>
        <v>6.6363636363636367</v>
      </c>
    </row>
    <row r="179" spans="1:16">
      <c r="A179" s="6">
        <v>43</v>
      </c>
      <c r="B179" s="37" t="s">
        <v>110</v>
      </c>
      <c r="C179" s="38" t="s">
        <v>111</v>
      </c>
      <c r="D179" s="51" t="s">
        <v>112</v>
      </c>
      <c r="E179" s="40" t="s">
        <v>28</v>
      </c>
      <c r="F179" s="67">
        <v>7</v>
      </c>
      <c r="G179" s="68">
        <v>9</v>
      </c>
      <c r="H179" s="68">
        <v>7</v>
      </c>
      <c r="I179" s="68">
        <v>8</v>
      </c>
      <c r="J179" s="68"/>
      <c r="K179" s="68"/>
      <c r="L179" s="230">
        <v>6</v>
      </c>
      <c r="M179" s="61"/>
      <c r="N179" s="230">
        <f t="shared" si="27"/>
        <v>7.2727272727272725</v>
      </c>
      <c r="O179" s="61"/>
      <c r="P179" s="231">
        <f t="shared" si="28"/>
        <v>7.2727272727272725</v>
      </c>
    </row>
    <row r="180" spans="1:16">
      <c r="A180" s="6">
        <v>44</v>
      </c>
      <c r="B180" s="15" t="s">
        <v>113</v>
      </c>
      <c r="C180" s="16" t="s">
        <v>114</v>
      </c>
      <c r="D180" s="17" t="s">
        <v>115</v>
      </c>
      <c r="E180" s="18" t="s">
        <v>56</v>
      </c>
      <c r="F180" s="67">
        <v>5</v>
      </c>
      <c r="G180" s="68">
        <v>5</v>
      </c>
      <c r="H180" s="68">
        <v>5</v>
      </c>
      <c r="I180" s="68">
        <v>6</v>
      </c>
      <c r="J180" s="68"/>
      <c r="K180" s="68"/>
      <c r="L180" s="230">
        <v>6</v>
      </c>
      <c r="M180" s="61"/>
      <c r="N180" s="230">
        <f t="shared" si="27"/>
        <v>5.4545454545454541</v>
      </c>
      <c r="O180" s="61"/>
      <c r="P180" s="231">
        <f t="shared" si="28"/>
        <v>5.4545454545454541</v>
      </c>
    </row>
    <row r="181" spans="1:16">
      <c r="A181" s="6">
        <v>45</v>
      </c>
      <c r="B181" s="15" t="s">
        <v>117</v>
      </c>
      <c r="C181" s="16" t="s">
        <v>116</v>
      </c>
      <c r="D181" s="17" t="s">
        <v>118</v>
      </c>
      <c r="E181" s="18" t="s">
        <v>44</v>
      </c>
      <c r="F181" s="72">
        <v>7</v>
      </c>
      <c r="G181" s="68">
        <v>8</v>
      </c>
      <c r="H181" s="68">
        <v>5</v>
      </c>
      <c r="I181" s="68">
        <v>7</v>
      </c>
      <c r="J181" s="68"/>
      <c r="K181" s="68"/>
      <c r="L181" s="230">
        <v>6</v>
      </c>
      <c r="M181" s="61"/>
      <c r="N181" s="230">
        <f t="shared" si="27"/>
        <v>6.5454545454545459</v>
      </c>
      <c r="O181" s="61"/>
      <c r="P181" s="231">
        <f t="shared" si="28"/>
        <v>6.5454545454545459</v>
      </c>
    </row>
    <row r="182" spans="1:16">
      <c r="A182" s="6">
        <v>46</v>
      </c>
      <c r="B182" s="15" t="s">
        <v>158</v>
      </c>
      <c r="C182" s="16" t="s">
        <v>159</v>
      </c>
      <c r="D182" s="17"/>
      <c r="E182" s="18"/>
      <c r="F182" s="67"/>
      <c r="G182" s="77"/>
      <c r="H182" s="77"/>
      <c r="I182" s="77"/>
      <c r="J182" s="68"/>
      <c r="K182" s="68"/>
      <c r="L182" s="230"/>
      <c r="M182" s="61"/>
      <c r="N182" s="230"/>
      <c r="O182" s="61"/>
      <c r="P182" s="258" t="s">
        <v>163</v>
      </c>
    </row>
    <row r="183" spans="1:16">
      <c r="A183" s="6">
        <v>47</v>
      </c>
      <c r="B183" s="64" t="s">
        <v>160</v>
      </c>
      <c r="C183" s="65" t="s">
        <v>161</v>
      </c>
      <c r="D183" s="1"/>
      <c r="E183" s="63"/>
      <c r="F183" s="67">
        <v>7</v>
      </c>
      <c r="G183" s="77">
        <v>7</v>
      </c>
      <c r="H183" s="77">
        <v>7</v>
      </c>
      <c r="I183" s="77">
        <v>7</v>
      </c>
      <c r="J183" s="68"/>
      <c r="K183" s="68"/>
      <c r="L183" s="230">
        <v>8</v>
      </c>
      <c r="M183" s="61"/>
      <c r="N183" s="230">
        <f t="shared" ref="N183:N189" si="29">(((F183+G183+H183+I183)*2)+L183*3)/11</f>
        <v>7.2727272727272725</v>
      </c>
      <c r="O183" s="61"/>
      <c r="P183" s="231">
        <f t="shared" ref="P183:P189" si="30">MAX(N183,O183)</f>
        <v>7.2727272727272725</v>
      </c>
    </row>
    <row r="184" spans="1:16">
      <c r="A184" s="6">
        <v>48</v>
      </c>
      <c r="B184" s="52" t="s">
        <v>53</v>
      </c>
      <c r="C184" s="53" t="s">
        <v>162</v>
      </c>
      <c r="D184" s="1"/>
      <c r="E184" s="63"/>
      <c r="F184" s="241">
        <v>5</v>
      </c>
      <c r="G184" s="242">
        <v>5</v>
      </c>
      <c r="H184" s="242">
        <v>6</v>
      </c>
      <c r="I184" s="242">
        <v>7</v>
      </c>
      <c r="J184" s="243"/>
      <c r="K184" s="243"/>
      <c r="L184" s="248">
        <v>7</v>
      </c>
      <c r="M184" s="61"/>
      <c r="N184" s="230">
        <f t="shared" si="29"/>
        <v>6.0909090909090908</v>
      </c>
      <c r="O184" s="61"/>
      <c r="P184" s="231">
        <f t="shared" si="30"/>
        <v>6.0909090909090908</v>
      </c>
    </row>
    <row r="185" spans="1:16">
      <c r="A185" s="6">
        <v>49</v>
      </c>
      <c r="B185" s="60" t="s">
        <v>235</v>
      </c>
      <c r="C185" s="60" t="s">
        <v>236</v>
      </c>
      <c r="D185" s="279"/>
      <c r="E185" s="278"/>
      <c r="F185" s="280">
        <v>5</v>
      </c>
      <c r="G185" s="281">
        <v>5</v>
      </c>
      <c r="H185" s="281">
        <v>6</v>
      </c>
      <c r="I185" s="281">
        <v>7</v>
      </c>
      <c r="J185" s="282"/>
      <c r="K185" s="282"/>
      <c r="L185" s="283">
        <v>7</v>
      </c>
      <c r="M185" s="284"/>
      <c r="N185" s="230">
        <f t="shared" si="29"/>
        <v>6.0909090909090908</v>
      </c>
      <c r="O185" s="284"/>
      <c r="P185" s="231">
        <f t="shared" si="30"/>
        <v>6.0909090909090908</v>
      </c>
    </row>
    <row r="186" spans="1:16">
      <c r="A186" s="6">
        <v>50</v>
      </c>
      <c r="B186" s="60" t="s">
        <v>179</v>
      </c>
      <c r="C186" s="60" t="s">
        <v>180</v>
      </c>
      <c r="D186" s="279"/>
      <c r="E186" s="278"/>
      <c r="F186" s="280">
        <v>5</v>
      </c>
      <c r="G186" s="281">
        <v>6</v>
      </c>
      <c r="H186" s="281">
        <v>5</v>
      </c>
      <c r="I186" s="281">
        <v>5</v>
      </c>
      <c r="J186" s="282"/>
      <c r="K186" s="282"/>
      <c r="L186" s="283">
        <v>7</v>
      </c>
      <c r="M186" s="284"/>
      <c r="N186" s="230">
        <f t="shared" si="29"/>
        <v>5.7272727272727275</v>
      </c>
      <c r="O186" s="284"/>
      <c r="P186" s="231">
        <f t="shared" si="30"/>
        <v>5.7272727272727275</v>
      </c>
    </row>
    <row r="187" spans="1:16">
      <c r="A187" s="6">
        <v>51</v>
      </c>
      <c r="B187" s="60" t="s">
        <v>193</v>
      </c>
      <c r="C187" s="60" t="s">
        <v>194</v>
      </c>
      <c r="D187" s="192"/>
      <c r="E187" s="192"/>
      <c r="F187" s="285">
        <v>5</v>
      </c>
      <c r="G187" s="242">
        <v>6</v>
      </c>
      <c r="H187" s="242">
        <v>5</v>
      </c>
      <c r="I187" s="242">
        <v>6</v>
      </c>
      <c r="J187" s="192"/>
      <c r="K187" s="192"/>
      <c r="L187" s="192"/>
      <c r="M187" s="192"/>
      <c r="N187" s="230">
        <f t="shared" si="29"/>
        <v>4</v>
      </c>
      <c r="O187" s="192"/>
      <c r="P187" s="231" t="s">
        <v>168</v>
      </c>
    </row>
    <row r="188" spans="1:16">
      <c r="A188" s="6">
        <v>52</v>
      </c>
      <c r="B188" s="60" t="s">
        <v>269</v>
      </c>
      <c r="C188" s="60" t="s">
        <v>147</v>
      </c>
      <c r="F188" s="454">
        <v>5</v>
      </c>
      <c r="G188" s="455">
        <v>6</v>
      </c>
      <c r="H188" s="455">
        <v>5</v>
      </c>
      <c r="I188" s="455">
        <v>5</v>
      </c>
      <c r="L188" s="283">
        <v>7</v>
      </c>
      <c r="N188" s="230">
        <f t="shared" si="29"/>
        <v>5.7272727272727275</v>
      </c>
      <c r="P188" s="231">
        <f t="shared" si="30"/>
        <v>5.7272727272727275</v>
      </c>
    </row>
    <row r="189" spans="1:16">
      <c r="A189" s="6">
        <v>53</v>
      </c>
      <c r="B189" s="111" t="s">
        <v>21</v>
      </c>
      <c r="C189" s="111" t="s">
        <v>194</v>
      </c>
      <c r="F189" s="443">
        <v>5</v>
      </c>
      <c r="G189" s="153">
        <v>6</v>
      </c>
      <c r="H189" s="153">
        <v>5</v>
      </c>
      <c r="I189" s="153">
        <v>5</v>
      </c>
      <c r="L189" s="444">
        <v>7</v>
      </c>
      <c r="N189" s="230">
        <f t="shared" si="29"/>
        <v>5.7272727272727275</v>
      </c>
      <c r="P189" s="231">
        <f t="shared" si="30"/>
        <v>5.7272727272727275</v>
      </c>
    </row>
  </sheetData>
  <mergeCells count="38">
    <mergeCell ref="L135:L136"/>
    <mergeCell ref="M135:M136"/>
    <mergeCell ref="N135:O135"/>
    <mergeCell ref="A130:P130"/>
    <mergeCell ref="A131:P131"/>
    <mergeCell ref="A132:P132"/>
    <mergeCell ref="A133:P133"/>
    <mergeCell ref="A134:P134"/>
    <mergeCell ref="A135:A136"/>
    <mergeCell ref="B135:C136"/>
    <mergeCell ref="D135:D136"/>
    <mergeCell ref="E135:E136"/>
    <mergeCell ref="F135:K136"/>
    <mergeCell ref="A68:P68"/>
    <mergeCell ref="A69:A70"/>
    <mergeCell ref="B69:C70"/>
    <mergeCell ref="D69:D70"/>
    <mergeCell ref="E69:E70"/>
    <mergeCell ref="F69:K70"/>
    <mergeCell ref="L69:L70"/>
    <mergeCell ref="M69:M70"/>
    <mergeCell ref="N69:O69"/>
    <mergeCell ref="A67:P67"/>
    <mergeCell ref="A1:P1"/>
    <mergeCell ref="A2:P2"/>
    <mergeCell ref="A3:P3"/>
    <mergeCell ref="A4:P4"/>
    <mergeCell ref="A5:P5"/>
    <mergeCell ref="A6:A7"/>
    <mergeCell ref="B6:C7"/>
    <mergeCell ref="D6:D7"/>
    <mergeCell ref="E6:E7"/>
    <mergeCell ref="F6:K7"/>
    <mergeCell ref="L6:M6"/>
    <mergeCell ref="N6:O6"/>
    <mergeCell ref="A64:P64"/>
    <mergeCell ref="A65:P65"/>
    <mergeCell ref="A66:P6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58"/>
  <sheetViews>
    <sheetView workbookViewId="0">
      <selection activeCell="B54" sqref="B54:C58"/>
    </sheetView>
  </sheetViews>
  <sheetFormatPr defaultRowHeight="15"/>
  <cols>
    <col min="1" max="1" width="5.140625" customWidth="1"/>
    <col min="2" max="2" width="17.140625" customWidth="1"/>
    <col min="4" max="4" width="10.28515625" bestFit="1" customWidth="1"/>
    <col min="5" max="5" width="41" bestFit="1" customWidth="1"/>
    <col min="6" max="6" width="11.5703125" bestFit="1" customWidth="1"/>
    <col min="7" max="7" width="19.28515625" bestFit="1" customWidth="1"/>
  </cols>
  <sheetData>
    <row r="1" spans="1:12">
      <c r="A1" s="691" t="s">
        <v>252</v>
      </c>
      <c r="B1" s="691"/>
      <c r="C1" s="691"/>
      <c r="D1" s="691"/>
      <c r="E1" s="691"/>
      <c r="F1" s="691"/>
      <c r="G1" s="691"/>
      <c r="H1" s="691"/>
      <c r="I1" s="691"/>
    </row>
    <row r="2" spans="1:12">
      <c r="A2" s="691" t="s">
        <v>209</v>
      </c>
      <c r="B2" s="691"/>
      <c r="C2" s="691"/>
      <c r="D2" s="691"/>
      <c r="E2" s="691"/>
      <c r="F2" s="691"/>
      <c r="G2" s="691"/>
      <c r="H2" s="691"/>
      <c r="I2" s="691"/>
    </row>
    <row r="4" spans="1:12">
      <c r="A4" s="661" t="s">
        <v>128</v>
      </c>
      <c r="B4" s="661" t="s">
        <v>129</v>
      </c>
      <c r="C4" s="661"/>
      <c r="D4" s="662" t="s">
        <v>130</v>
      </c>
      <c r="E4" s="662" t="s">
        <v>131</v>
      </c>
      <c r="F4" s="121" t="str">
        <f>tphk4!P6</f>
        <v>Máy điện</v>
      </c>
      <c r="G4" s="121" t="str">
        <f>tphk4!P69</f>
        <v>Điện tử công suất</v>
      </c>
      <c r="H4" s="121" t="str">
        <f>tphk4!P135</f>
        <v>Cung cấp điện</v>
      </c>
      <c r="I4" s="121" t="s">
        <v>226</v>
      </c>
    </row>
    <row r="5" spans="1:12">
      <c r="A5" s="661"/>
      <c r="B5" s="661"/>
      <c r="C5" s="661"/>
      <c r="D5" s="662"/>
      <c r="E5" s="662"/>
      <c r="F5" s="121">
        <f>tphk4!P7</f>
        <v>13</v>
      </c>
      <c r="G5" s="121">
        <f>tphk4!P70</f>
        <v>4</v>
      </c>
      <c r="H5" s="121">
        <f>tphk4!P136</f>
        <v>4</v>
      </c>
      <c r="I5" s="121">
        <f>SUM(F5:H5)</f>
        <v>21</v>
      </c>
    </row>
    <row r="6" spans="1:12" ht="17.25" customHeight="1">
      <c r="A6" s="6">
        <v>1</v>
      </c>
      <c r="B6" s="245" t="s">
        <v>0</v>
      </c>
      <c r="C6" s="246" t="s">
        <v>1</v>
      </c>
      <c r="D6" s="142" t="s">
        <v>2</v>
      </c>
      <c r="E6" s="141" t="s">
        <v>3</v>
      </c>
      <c r="F6" s="144">
        <f>tphk4!P8</f>
        <v>7.0666666666666664</v>
      </c>
      <c r="G6" s="144">
        <f>tphk4!P71</f>
        <v>7.5454545454545459</v>
      </c>
      <c r="H6" s="144">
        <f>tphk4!P137</f>
        <v>6.0909090909090908</v>
      </c>
      <c r="I6" s="144">
        <f t="shared" ref="I6:I58" si="0">(F6*13+G6*4+H6*4)/21</f>
        <v>6.9720057720057715</v>
      </c>
      <c r="J6" t="s">
        <v>206</v>
      </c>
      <c r="K6" t="e">
        <f>ư</f>
        <v>#NAME?</v>
      </c>
    </row>
    <row r="7" spans="1:12" ht="17.25" customHeight="1">
      <c r="A7" s="6">
        <v>2</v>
      </c>
      <c r="B7" s="15" t="s">
        <v>4</v>
      </c>
      <c r="C7" s="16" t="s">
        <v>5</v>
      </c>
      <c r="D7" s="17" t="s">
        <v>137</v>
      </c>
      <c r="E7" s="18" t="s">
        <v>138</v>
      </c>
      <c r="F7" s="144">
        <f>tphk4!P9</f>
        <v>6.8</v>
      </c>
      <c r="G7" s="144">
        <f>tphk4!P72</f>
        <v>5.6363636363636367</v>
      </c>
      <c r="H7" s="144">
        <f>tphk4!P138</f>
        <v>6.2727272727272725</v>
      </c>
      <c r="I7" s="144">
        <f t="shared" si="0"/>
        <v>6.4779220779220781</v>
      </c>
      <c r="J7" t="str">
        <f t="shared" ref="J7:J58" si="1">(IF(I7&gt;=8,"giỏi",IF(I7&gt;=7,"Khá",IF(I7&gt;=6,"TB. Khá",IF(I7&gt;=5,"TB","yếu")))))</f>
        <v>TB. Khá</v>
      </c>
    </row>
    <row r="8" spans="1:12" ht="17.25" customHeight="1">
      <c r="A8" s="6">
        <v>3</v>
      </c>
      <c r="B8" s="15" t="s">
        <v>6</v>
      </c>
      <c r="C8" s="16" t="s">
        <v>7</v>
      </c>
      <c r="D8" s="17" t="s">
        <v>8</v>
      </c>
      <c r="E8" s="18" t="s">
        <v>9</v>
      </c>
      <c r="F8" s="144">
        <f>tphk4!P10</f>
        <v>6.5333333333333332</v>
      </c>
      <c r="G8" s="144">
        <f>tphk4!P73</f>
        <v>5.4545454545454541</v>
      </c>
      <c r="H8" s="144">
        <f>tphk4!P139</f>
        <v>6</v>
      </c>
      <c r="I8" s="144">
        <f t="shared" si="0"/>
        <v>6.2262626262626259</v>
      </c>
      <c r="J8" t="str">
        <f t="shared" si="1"/>
        <v>TB. Khá</v>
      </c>
    </row>
    <row r="9" spans="1:12" ht="17.25" customHeight="1">
      <c r="A9" s="6">
        <v>4</v>
      </c>
      <c r="B9" s="15" t="s">
        <v>10</v>
      </c>
      <c r="C9" s="16" t="s">
        <v>11</v>
      </c>
      <c r="D9" s="19">
        <v>37142</v>
      </c>
      <c r="E9" s="18" t="s">
        <v>12</v>
      </c>
      <c r="F9" s="144">
        <f>tphk4!P11</f>
        <v>7</v>
      </c>
      <c r="G9" s="144">
        <f>tphk4!P74</f>
        <v>7.8181818181818183</v>
      </c>
      <c r="H9" s="144">
        <f>tphk4!P140</f>
        <v>7.2727272727272725</v>
      </c>
      <c r="I9" s="144">
        <f t="shared" si="0"/>
        <v>7.2077922077922079</v>
      </c>
      <c r="J9" t="str">
        <f t="shared" si="1"/>
        <v>Khá</v>
      </c>
    </row>
    <row r="10" spans="1:12" ht="17.25" customHeight="1">
      <c r="A10" s="6">
        <v>5</v>
      </c>
      <c r="B10" s="15" t="s">
        <v>13</v>
      </c>
      <c r="C10" s="16" t="s">
        <v>14</v>
      </c>
      <c r="D10" s="17" t="s">
        <v>15</v>
      </c>
      <c r="E10" s="18" t="s">
        <v>16</v>
      </c>
      <c r="F10" s="144">
        <f>tphk4!P12</f>
        <v>7.6</v>
      </c>
      <c r="G10" s="144">
        <f>tphk4!P75</f>
        <v>7.5454545454545459</v>
      </c>
      <c r="H10" s="144">
        <f>tphk4!P141</f>
        <v>6.8181818181818183</v>
      </c>
      <c r="I10" s="144">
        <f t="shared" si="0"/>
        <v>7.4406926406926406</v>
      </c>
      <c r="J10" t="str">
        <f t="shared" si="1"/>
        <v>Khá</v>
      </c>
      <c r="L10">
        <f>COUNTIF(J6:J56,"TB")</f>
        <v>5</v>
      </c>
    </row>
    <row r="11" spans="1:12" ht="17.25" customHeight="1">
      <c r="A11" s="6">
        <v>6</v>
      </c>
      <c r="B11" s="20" t="s">
        <v>17</v>
      </c>
      <c r="C11" s="21" t="s">
        <v>18</v>
      </c>
      <c r="D11" s="22" t="s">
        <v>19</v>
      </c>
      <c r="E11" s="23" t="s">
        <v>20</v>
      </c>
      <c r="F11" s="144" t="str">
        <f>tphk4!P13</f>
        <v>HL</v>
      </c>
      <c r="G11" s="144" t="str">
        <f>tphk4!P76</f>
        <v>HL</v>
      </c>
      <c r="H11" s="144" t="str">
        <f>tphk4!P142</f>
        <v>HL</v>
      </c>
      <c r="I11" s="144" t="e">
        <f t="shared" si="0"/>
        <v>#VALUE!</v>
      </c>
      <c r="J11" t="e">
        <f t="shared" si="1"/>
        <v>#VALUE!</v>
      </c>
    </row>
    <row r="12" spans="1:12" ht="17.25" customHeight="1">
      <c r="A12" s="6">
        <v>7</v>
      </c>
      <c r="B12" s="15" t="s">
        <v>23</v>
      </c>
      <c r="C12" s="16" t="s">
        <v>24</v>
      </c>
      <c r="D12" s="19">
        <v>36929</v>
      </c>
      <c r="E12" s="18" t="s">
        <v>25</v>
      </c>
      <c r="F12" s="144" t="str">
        <f>tphk4!P14</f>
        <v>HL</v>
      </c>
      <c r="G12" s="144">
        <f>tphk4!P77</f>
        <v>5.6363636363636367</v>
      </c>
      <c r="H12" s="144" t="str">
        <f>tphk4!P143</f>
        <v>TL</v>
      </c>
      <c r="I12" s="144" t="e">
        <f t="shared" si="0"/>
        <v>#VALUE!</v>
      </c>
      <c r="J12" t="e">
        <f t="shared" si="1"/>
        <v>#VALUE!</v>
      </c>
    </row>
    <row r="13" spans="1:12" ht="17.25" customHeight="1">
      <c r="A13" s="6">
        <v>8</v>
      </c>
      <c r="B13" s="15" t="s">
        <v>139</v>
      </c>
      <c r="C13" s="16" t="s">
        <v>140</v>
      </c>
      <c r="D13" s="17" t="s">
        <v>141</v>
      </c>
      <c r="E13" s="18" t="s">
        <v>142</v>
      </c>
      <c r="F13" s="144">
        <f>tphk4!P15</f>
        <v>6.333333333333333</v>
      </c>
      <c r="G13" s="144">
        <f>tphk4!P78</f>
        <v>6.5454545454545459</v>
      </c>
      <c r="H13" s="144">
        <f>tphk4!P144</f>
        <v>5.9090909090909092</v>
      </c>
      <c r="I13" s="144">
        <f t="shared" si="0"/>
        <v>6.2929292929292933</v>
      </c>
      <c r="J13" t="str">
        <f t="shared" si="1"/>
        <v>TB. Khá</v>
      </c>
    </row>
    <row r="14" spans="1:12" ht="17.25" customHeight="1">
      <c r="A14" s="6">
        <v>9</v>
      </c>
      <c r="B14" s="15" t="s">
        <v>143</v>
      </c>
      <c r="C14" s="16" t="s">
        <v>144</v>
      </c>
      <c r="D14" s="17" t="s">
        <v>145</v>
      </c>
      <c r="E14" s="18" t="s">
        <v>26</v>
      </c>
      <c r="F14" s="144">
        <f>tphk4!P16</f>
        <v>7.333333333333333</v>
      </c>
      <c r="G14" s="144">
        <f>tphk4!P79</f>
        <v>6.5454545454545459</v>
      </c>
      <c r="H14" s="144">
        <f>tphk4!P145</f>
        <v>6.2727272727272725</v>
      </c>
      <c r="I14" s="144">
        <f t="shared" si="0"/>
        <v>6.9812409812409806</v>
      </c>
      <c r="J14" t="str">
        <f t="shared" si="1"/>
        <v>TB. Khá</v>
      </c>
    </row>
    <row r="15" spans="1:12" ht="17.25" customHeight="1">
      <c r="A15" s="6">
        <v>10</v>
      </c>
      <c r="B15" s="24" t="s">
        <v>29</v>
      </c>
      <c r="C15" s="25" t="s">
        <v>30</v>
      </c>
      <c r="D15" s="26">
        <v>37231</v>
      </c>
      <c r="E15" s="27" t="s">
        <v>31</v>
      </c>
      <c r="F15" s="144" t="str">
        <f>tphk4!P17</f>
        <v>HL</v>
      </c>
      <c r="G15" s="144" t="str">
        <f>tphk4!P80</f>
        <v>HL</v>
      </c>
      <c r="H15" s="144" t="str">
        <f>tphk4!P146</f>
        <v>HL</v>
      </c>
      <c r="I15" s="144" t="e">
        <f t="shared" si="0"/>
        <v>#VALUE!</v>
      </c>
      <c r="J15" t="e">
        <f t="shared" si="1"/>
        <v>#VALUE!</v>
      </c>
    </row>
    <row r="16" spans="1:12" ht="17.25" customHeight="1">
      <c r="A16" s="6">
        <v>11</v>
      </c>
      <c r="B16" s="28" t="s">
        <v>32</v>
      </c>
      <c r="C16" s="29" t="s">
        <v>33</v>
      </c>
      <c r="D16" s="30" t="s">
        <v>34</v>
      </c>
      <c r="E16" s="31" t="s">
        <v>35</v>
      </c>
      <c r="F16" s="144">
        <f>tphk4!P18</f>
        <v>6.7333333333333334</v>
      </c>
      <c r="G16" s="144">
        <f>tphk4!P81</f>
        <v>5.4545454545454541</v>
      </c>
      <c r="H16" s="144">
        <f>tphk4!P147</f>
        <v>5.3636363636363633</v>
      </c>
      <c r="I16" s="144">
        <f t="shared" si="0"/>
        <v>6.2288600288600291</v>
      </c>
      <c r="J16" t="str">
        <f t="shared" si="1"/>
        <v>TB. Khá</v>
      </c>
    </row>
    <row r="17" spans="1:10" ht="17.25" customHeight="1">
      <c r="A17" s="6">
        <v>12</v>
      </c>
      <c r="B17" s="7" t="s">
        <v>36</v>
      </c>
      <c r="C17" s="8" t="s">
        <v>37</v>
      </c>
      <c r="D17" s="9">
        <v>37205</v>
      </c>
      <c r="E17" s="10" t="s">
        <v>38</v>
      </c>
      <c r="F17" s="144" t="str">
        <f>tphk4!P19</f>
        <v>HL</v>
      </c>
      <c r="G17" s="144" t="str">
        <f>tphk4!P82</f>
        <v>HL</v>
      </c>
      <c r="H17" s="144" t="str">
        <f>tphk4!P148</f>
        <v>HL</v>
      </c>
      <c r="I17" s="144" t="e">
        <f t="shared" si="0"/>
        <v>#VALUE!</v>
      </c>
      <c r="J17" t="e">
        <f t="shared" si="1"/>
        <v>#VALUE!</v>
      </c>
    </row>
    <row r="18" spans="1:10" ht="17.25" customHeight="1">
      <c r="A18" s="6">
        <v>13</v>
      </c>
      <c r="B18" s="15" t="s">
        <v>146</v>
      </c>
      <c r="C18" s="16" t="s">
        <v>147</v>
      </c>
      <c r="D18" s="17" t="s">
        <v>148</v>
      </c>
      <c r="E18" s="18" t="s">
        <v>56</v>
      </c>
      <c r="F18" s="144" t="str">
        <f>tphk4!P20</f>
        <v>HL</v>
      </c>
      <c r="G18" s="144" t="str">
        <f>tphk4!P83</f>
        <v>HL</v>
      </c>
      <c r="H18" s="144" t="str">
        <f>tphk4!P149</f>
        <v>HL</v>
      </c>
      <c r="I18" s="144" t="e">
        <f t="shared" si="0"/>
        <v>#VALUE!</v>
      </c>
      <c r="J18" t="e">
        <f t="shared" si="1"/>
        <v>#VALUE!</v>
      </c>
    </row>
    <row r="19" spans="1:10" ht="17.25" customHeight="1">
      <c r="A19" s="6">
        <v>14</v>
      </c>
      <c r="B19" s="15" t="s">
        <v>13</v>
      </c>
      <c r="C19" s="16" t="s">
        <v>40</v>
      </c>
      <c r="D19" s="17" t="s">
        <v>41</v>
      </c>
      <c r="E19" s="18" t="s">
        <v>149</v>
      </c>
      <c r="F19" s="144">
        <f>tphk4!P21</f>
        <v>6.5333333333333332</v>
      </c>
      <c r="G19" s="144">
        <f>tphk4!P84</f>
        <v>7.0909090909090908</v>
      </c>
      <c r="H19" s="144">
        <f>tphk4!P150</f>
        <v>5.6363636363636367</v>
      </c>
      <c r="I19" s="144">
        <f t="shared" si="0"/>
        <v>6.468686868686869</v>
      </c>
      <c r="J19" t="str">
        <f t="shared" si="1"/>
        <v>TB. Khá</v>
      </c>
    </row>
    <row r="20" spans="1:10" ht="17.25" customHeight="1">
      <c r="A20" s="6">
        <v>15</v>
      </c>
      <c r="B20" s="15" t="s">
        <v>42</v>
      </c>
      <c r="C20" s="16" t="s">
        <v>40</v>
      </c>
      <c r="D20" s="17" t="s">
        <v>43</v>
      </c>
      <c r="E20" s="18" t="s">
        <v>22</v>
      </c>
      <c r="F20" s="144">
        <f>tphk4!P22</f>
        <v>6.5333333333333332</v>
      </c>
      <c r="G20" s="144">
        <f>tphk4!P85</f>
        <v>5.9090909090909092</v>
      </c>
      <c r="H20" s="144">
        <f>tphk4!P151</f>
        <v>6</v>
      </c>
      <c r="I20" s="144">
        <f t="shared" si="0"/>
        <v>6.3128427128427127</v>
      </c>
      <c r="J20" t="str">
        <f t="shared" si="1"/>
        <v>TB. Khá</v>
      </c>
    </row>
    <row r="21" spans="1:10" ht="17.25" customHeight="1">
      <c r="A21" s="6">
        <v>16</v>
      </c>
      <c r="B21" s="7" t="s">
        <v>45</v>
      </c>
      <c r="C21" s="8" t="s">
        <v>46</v>
      </c>
      <c r="D21" s="9" t="s">
        <v>47</v>
      </c>
      <c r="E21" s="10" t="s">
        <v>48</v>
      </c>
      <c r="F21" s="144" t="str">
        <f>tphk4!P23</f>
        <v>HL</v>
      </c>
      <c r="G21" s="144" t="str">
        <f>tphk4!P86</f>
        <v>HL</v>
      </c>
      <c r="H21" s="144" t="str">
        <f>tphk4!P152</f>
        <v>HL</v>
      </c>
      <c r="I21" s="144" t="e">
        <f t="shared" si="0"/>
        <v>#VALUE!</v>
      </c>
      <c r="J21" t="e">
        <f t="shared" si="1"/>
        <v>#VALUE!</v>
      </c>
    </row>
    <row r="22" spans="1:10" ht="17.25" customHeight="1">
      <c r="A22" s="6">
        <v>17</v>
      </c>
      <c r="B22" s="15" t="s">
        <v>36</v>
      </c>
      <c r="C22" s="16" t="s">
        <v>46</v>
      </c>
      <c r="D22" s="17" t="s">
        <v>49</v>
      </c>
      <c r="E22" s="18" t="s">
        <v>44</v>
      </c>
      <c r="F22" s="144">
        <f>tphk4!P24</f>
        <v>5.6</v>
      </c>
      <c r="G22" s="144">
        <f>tphk4!P87</f>
        <v>5.3636363636363633</v>
      </c>
      <c r="H22" s="144">
        <f>tphk4!P153</f>
        <v>6</v>
      </c>
      <c r="I22" s="144">
        <f t="shared" si="0"/>
        <v>5.6311688311688313</v>
      </c>
      <c r="J22" t="str">
        <f t="shared" si="1"/>
        <v>TB</v>
      </c>
    </row>
    <row r="23" spans="1:10" ht="17.25" customHeight="1">
      <c r="A23" s="6">
        <v>18</v>
      </c>
      <c r="B23" s="15" t="s">
        <v>50</v>
      </c>
      <c r="C23" s="16" t="s">
        <v>46</v>
      </c>
      <c r="D23" s="19">
        <v>36739</v>
      </c>
      <c r="E23" s="18" t="s">
        <v>51</v>
      </c>
      <c r="F23" s="144">
        <f>tphk4!P25</f>
        <v>6.666666666666667</v>
      </c>
      <c r="G23" s="144">
        <f>tphk4!P88</f>
        <v>8.2727272727272734</v>
      </c>
      <c r="H23" s="144">
        <f>tphk4!P154</f>
        <v>7</v>
      </c>
      <c r="I23" s="144">
        <f t="shared" si="0"/>
        <v>7.0360750360750357</v>
      </c>
      <c r="J23" t="str">
        <f t="shared" si="1"/>
        <v>Khá</v>
      </c>
    </row>
    <row r="24" spans="1:10" ht="17.25" customHeight="1">
      <c r="A24" s="6">
        <v>19</v>
      </c>
      <c r="B24" s="15" t="s">
        <v>53</v>
      </c>
      <c r="C24" s="16" t="s">
        <v>54</v>
      </c>
      <c r="D24" s="17" t="s">
        <v>55</v>
      </c>
      <c r="E24" s="18" t="s">
        <v>56</v>
      </c>
      <c r="F24" s="144" t="str">
        <f>tphk4!P26</f>
        <v>HL</v>
      </c>
      <c r="G24" s="144" t="str">
        <f>tphk4!P89</f>
        <v>HL</v>
      </c>
      <c r="H24" s="144" t="str">
        <f>tphk4!P155</f>
        <v>HL</v>
      </c>
      <c r="I24" s="144" t="e">
        <f t="shared" si="0"/>
        <v>#VALUE!</v>
      </c>
      <c r="J24" t="e">
        <f t="shared" si="1"/>
        <v>#VALUE!</v>
      </c>
    </row>
    <row r="25" spans="1:10" ht="17.25" customHeight="1">
      <c r="A25" s="6">
        <v>20</v>
      </c>
      <c r="B25" s="96" t="s">
        <v>57</v>
      </c>
      <c r="C25" s="97" t="s">
        <v>58</v>
      </c>
      <c r="D25" s="98" t="s">
        <v>59</v>
      </c>
      <c r="E25" s="99" t="s">
        <v>60</v>
      </c>
      <c r="F25" s="144" t="str">
        <f>tphk4!P27</f>
        <v>HL</v>
      </c>
      <c r="G25" s="144" t="str">
        <f>tphk4!P90</f>
        <v>HL</v>
      </c>
      <c r="H25" s="144" t="str">
        <f>tphk4!P156</f>
        <v>HL</v>
      </c>
      <c r="I25" s="144" t="e">
        <f t="shared" si="0"/>
        <v>#VALUE!</v>
      </c>
      <c r="J25" t="e">
        <f t="shared" si="1"/>
        <v>#VALUE!</v>
      </c>
    </row>
    <row r="26" spans="1:10" ht="17.25" customHeight="1">
      <c r="A26" s="6">
        <v>21</v>
      </c>
      <c r="B26" s="15" t="s">
        <v>17</v>
      </c>
      <c r="C26" s="16" t="s">
        <v>61</v>
      </c>
      <c r="D26" s="17" t="s">
        <v>62</v>
      </c>
      <c r="E26" s="18" t="s">
        <v>63</v>
      </c>
      <c r="F26" s="144" t="str">
        <f>tphk4!P28</f>
        <v>TL</v>
      </c>
      <c r="G26" s="144" t="str">
        <f>tphk4!P91</f>
        <v>HL</v>
      </c>
      <c r="H26" s="144" t="str">
        <f>tphk4!P157</f>
        <v>HL</v>
      </c>
      <c r="I26" s="144" t="e">
        <f t="shared" si="0"/>
        <v>#VALUE!</v>
      </c>
      <c r="J26" t="e">
        <f t="shared" si="1"/>
        <v>#VALUE!</v>
      </c>
    </row>
    <row r="27" spans="1:10" ht="17.25" customHeight="1">
      <c r="A27" s="6">
        <v>22</v>
      </c>
      <c r="B27" s="33" t="s">
        <v>64</v>
      </c>
      <c r="C27" s="34" t="s">
        <v>65</v>
      </c>
      <c r="D27" s="35">
        <v>36923</v>
      </c>
      <c r="E27" s="36" t="s">
        <v>66</v>
      </c>
      <c r="F27" s="144" t="str">
        <f>tphk4!P29</f>
        <v>HL</v>
      </c>
      <c r="G27" s="144" t="str">
        <f>tphk4!P92</f>
        <v>HL</v>
      </c>
      <c r="H27" s="144" t="str">
        <f>tphk4!P158</f>
        <v>HL</v>
      </c>
      <c r="I27" s="144" t="e">
        <f t="shared" si="0"/>
        <v>#VALUE!</v>
      </c>
      <c r="J27" t="e">
        <f t="shared" si="1"/>
        <v>#VALUE!</v>
      </c>
    </row>
    <row r="28" spans="1:10" ht="17.25" customHeight="1">
      <c r="A28" s="6">
        <v>23</v>
      </c>
      <c r="B28" s="15" t="s">
        <v>21</v>
      </c>
      <c r="C28" s="16" t="s">
        <v>67</v>
      </c>
      <c r="D28" s="17" t="s">
        <v>68</v>
      </c>
      <c r="E28" s="18" t="s">
        <v>69</v>
      </c>
      <c r="F28" s="144">
        <f>tphk4!P30</f>
        <v>7.4666666666666668</v>
      </c>
      <c r="G28" s="144">
        <f>tphk4!P93</f>
        <v>7</v>
      </c>
      <c r="H28" s="144">
        <f>tphk4!P159</f>
        <v>7.0909090909090908</v>
      </c>
      <c r="I28" s="144">
        <f t="shared" si="0"/>
        <v>7.3062049062049068</v>
      </c>
      <c r="J28" t="str">
        <f t="shared" si="1"/>
        <v>Khá</v>
      </c>
    </row>
    <row r="29" spans="1:10" ht="17.25" customHeight="1">
      <c r="A29" s="6">
        <v>24</v>
      </c>
      <c r="B29" s="15" t="s">
        <v>150</v>
      </c>
      <c r="C29" s="16" t="s">
        <v>67</v>
      </c>
      <c r="D29" s="17" t="s">
        <v>151</v>
      </c>
      <c r="E29" s="18" t="s">
        <v>39</v>
      </c>
      <c r="F29" s="144">
        <f>tphk4!P31</f>
        <v>7.8666666666666663</v>
      </c>
      <c r="G29" s="144">
        <f>tphk4!P94</f>
        <v>7.8181818181818183</v>
      </c>
      <c r="H29" s="144">
        <f>tphk4!P160</f>
        <v>7</v>
      </c>
      <c r="I29" s="144">
        <f t="shared" si="0"/>
        <v>7.6923520923520918</v>
      </c>
      <c r="J29" t="str">
        <f t="shared" si="1"/>
        <v>Khá</v>
      </c>
    </row>
    <row r="30" spans="1:10" ht="17.25" customHeight="1">
      <c r="A30" s="6">
        <v>25</v>
      </c>
      <c r="B30" s="37" t="s">
        <v>70</v>
      </c>
      <c r="C30" s="38" t="s">
        <v>71</v>
      </c>
      <c r="D30" s="39">
        <v>37014</v>
      </c>
      <c r="E30" s="40" t="s">
        <v>72</v>
      </c>
      <c r="F30" s="144">
        <f>tphk4!P32</f>
        <v>7.2666666666666666</v>
      </c>
      <c r="G30" s="144">
        <f>tphk4!P95</f>
        <v>7.4545454545454541</v>
      </c>
      <c r="H30" s="144">
        <f>tphk4!P161</f>
        <v>7.3636363636363633</v>
      </c>
      <c r="I30" s="144">
        <f t="shared" si="0"/>
        <v>7.3209235209235217</v>
      </c>
      <c r="J30" t="str">
        <f t="shared" si="1"/>
        <v>Khá</v>
      </c>
    </row>
    <row r="31" spans="1:10" ht="17.25" customHeight="1">
      <c r="A31" s="6">
        <v>26</v>
      </c>
      <c r="B31" s="15" t="s">
        <v>17</v>
      </c>
      <c r="C31" s="16" t="s">
        <v>73</v>
      </c>
      <c r="D31" s="17" t="s">
        <v>74</v>
      </c>
      <c r="E31" s="18" t="s">
        <v>56</v>
      </c>
      <c r="F31" s="144">
        <f>tphk4!P33</f>
        <v>8</v>
      </c>
      <c r="G31" s="144">
        <f>tphk4!P96</f>
        <v>6.7272727272727275</v>
      </c>
      <c r="H31" s="144">
        <f>tphk4!P162</f>
        <v>6.4545454545454541</v>
      </c>
      <c r="I31" s="144">
        <f t="shared" si="0"/>
        <v>7.4632034632034632</v>
      </c>
      <c r="J31" t="str">
        <f t="shared" si="1"/>
        <v>Khá</v>
      </c>
    </row>
    <row r="32" spans="1:10" ht="17.25" customHeight="1">
      <c r="A32" s="6">
        <v>27</v>
      </c>
      <c r="B32" s="15" t="s">
        <v>17</v>
      </c>
      <c r="C32" s="16" t="s">
        <v>73</v>
      </c>
      <c r="D32" s="17" t="s">
        <v>75</v>
      </c>
      <c r="E32" s="18" t="s">
        <v>52</v>
      </c>
      <c r="F32" s="144">
        <f>tphk4!P34</f>
        <v>8</v>
      </c>
      <c r="G32" s="144">
        <f>tphk4!P97</f>
        <v>7.2727272727272725</v>
      </c>
      <c r="H32" s="144">
        <f>tphk4!P163</f>
        <v>5.9090909090909092</v>
      </c>
      <c r="I32" s="144">
        <f t="shared" si="0"/>
        <v>7.4632034632034632</v>
      </c>
      <c r="J32" t="str">
        <f t="shared" si="1"/>
        <v>Khá</v>
      </c>
    </row>
    <row r="33" spans="1:10" ht="17.25" customHeight="1">
      <c r="A33" s="6">
        <v>28</v>
      </c>
      <c r="B33" s="15" t="s">
        <v>76</v>
      </c>
      <c r="C33" s="16" t="s">
        <v>77</v>
      </c>
      <c r="D33" s="17" t="s">
        <v>78</v>
      </c>
      <c r="E33" s="18" t="s">
        <v>63</v>
      </c>
      <c r="F33" s="144">
        <f>tphk4!P35</f>
        <v>7</v>
      </c>
      <c r="G33" s="144">
        <f>tphk4!P98</f>
        <v>7.0909090909090908</v>
      </c>
      <c r="H33" s="144">
        <f>tphk4!P164</f>
        <v>7.1818181818181817</v>
      </c>
      <c r="I33" s="144">
        <f t="shared" si="0"/>
        <v>7.0519480519480524</v>
      </c>
      <c r="J33" t="str">
        <f t="shared" si="1"/>
        <v>Khá</v>
      </c>
    </row>
    <row r="34" spans="1:10" ht="17.25" customHeight="1">
      <c r="A34" s="6">
        <v>29</v>
      </c>
      <c r="B34" s="15" t="s">
        <v>119</v>
      </c>
      <c r="C34" s="16" t="s">
        <v>120</v>
      </c>
      <c r="D34" s="17" t="s">
        <v>121</v>
      </c>
      <c r="E34" s="18" t="s">
        <v>122</v>
      </c>
      <c r="F34" s="144" t="str">
        <f>tphk4!P36</f>
        <v>HL</v>
      </c>
      <c r="G34" s="144" t="str">
        <f>tphk4!P99</f>
        <v>HL</v>
      </c>
      <c r="H34" s="144">
        <f>tphk4!P165</f>
        <v>0</v>
      </c>
      <c r="I34" s="144" t="e">
        <f t="shared" si="0"/>
        <v>#VALUE!</v>
      </c>
      <c r="J34" t="e">
        <f t="shared" si="1"/>
        <v>#VALUE!</v>
      </c>
    </row>
    <row r="35" spans="1:10" ht="17.25" customHeight="1">
      <c r="A35" s="6">
        <v>30</v>
      </c>
      <c r="B35" s="41" t="s">
        <v>79</v>
      </c>
      <c r="C35" s="42" t="s">
        <v>80</v>
      </c>
      <c r="D35" s="43" t="s">
        <v>81</v>
      </c>
      <c r="E35" s="44" t="s">
        <v>82</v>
      </c>
      <c r="F35" s="144">
        <f>tphk4!P37</f>
        <v>8.3333333333333339</v>
      </c>
      <c r="G35" s="144">
        <f>tphk4!P100</f>
        <v>8.1818181818181817</v>
      </c>
      <c r="H35" s="144">
        <f>tphk4!P166</f>
        <v>7</v>
      </c>
      <c r="I35" s="144">
        <f t="shared" si="0"/>
        <v>8.0505050505050502</v>
      </c>
      <c r="J35" t="str">
        <f t="shared" si="1"/>
        <v>giỏi</v>
      </c>
    </row>
    <row r="36" spans="1:10" ht="17.25" customHeight="1">
      <c r="A36" s="6">
        <v>31</v>
      </c>
      <c r="B36" s="20" t="s">
        <v>83</v>
      </c>
      <c r="C36" s="21" t="s">
        <v>80</v>
      </c>
      <c r="D36" s="22" t="s">
        <v>84</v>
      </c>
      <c r="E36" s="23" t="s">
        <v>85</v>
      </c>
      <c r="F36" s="144">
        <f>tphk4!P38</f>
        <v>7.8666666666666663</v>
      </c>
      <c r="G36" s="144">
        <f>tphk4!P101</f>
        <v>8</v>
      </c>
      <c r="H36" s="144">
        <f>tphk4!P167</f>
        <v>7.2727272727272725</v>
      </c>
      <c r="I36" s="144">
        <f t="shared" si="0"/>
        <v>7.7789321789321786</v>
      </c>
      <c r="J36" t="str">
        <f t="shared" si="1"/>
        <v>Khá</v>
      </c>
    </row>
    <row r="37" spans="1:10" ht="17.25" customHeight="1">
      <c r="A37" s="6">
        <v>32</v>
      </c>
      <c r="B37" s="41" t="s">
        <v>4</v>
      </c>
      <c r="C37" s="42" t="s">
        <v>86</v>
      </c>
      <c r="D37" s="45">
        <v>37231</v>
      </c>
      <c r="E37" s="44" t="s">
        <v>87</v>
      </c>
      <c r="F37" s="144">
        <f>tphk4!P39</f>
        <v>8</v>
      </c>
      <c r="G37" s="144">
        <f>tphk4!P102</f>
        <v>7.3636363636363633</v>
      </c>
      <c r="H37" s="144">
        <f>tphk4!P168</f>
        <v>7.2727272727272725</v>
      </c>
      <c r="I37" s="144">
        <f t="shared" si="0"/>
        <v>7.7402597402597397</v>
      </c>
      <c r="J37" t="str">
        <f t="shared" si="1"/>
        <v>Khá</v>
      </c>
    </row>
    <row r="38" spans="1:10" ht="17.25" customHeight="1">
      <c r="A38" s="6">
        <v>33</v>
      </c>
      <c r="B38" s="15" t="s">
        <v>36</v>
      </c>
      <c r="C38" s="16" t="s">
        <v>88</v>
      </c>
      <c r="D38" s="17" t="s">
        <v>89</v>
      </c>
      <c r="E38" s="18" t="s">
        <v>22</v>
      </c>
      <c r="F38" s="144">
        <f>tphk4!P40</f>
        <v>8</v>
      </c>
      <c r="G38" s="144">
        <f>tphk4!P103</f>
        <v>6.9090909090909092</v>
      </c>
      <c r="H38" s="144">
        <f>tphk4!P169</f>
        <v>6.8181818181818183</v>
      </c>
      <c r="I38" s="144">
        <f t="shared" si="0"/>
        <v>7.5670995670995671</v>
      </c>
      <c r="J38" t="str">
        <f t="shared" si="1"/>
        <v>Khá</v>
      </c>
    </row>
    <row r="39" spans="1:10" ht="17.25" customHeight="1">
      <c r="A39" s="6">
        <v>34</v>
      </c>
      <c r="B39" s="15" t="s">
        <v>94</v>
      </c>
      <c r="C39" s="16" t="s">
        <v>152</v>
      </c>
      <c r="D39" s="17" t="s">
        <v>95</v>
      </c>
      <c r="E39" s="18" t="s">
        <v>44</v>
      </c>
      <c r="F39" s="144" t="str">
        <f>tphk4!P41</f>
        <v>HL</v>
      </c>
      <c r="G39" s="144" t="str">
        <f>tphk4!P104</f>
        <v>HL</v>
      </c>
      <c r="H39" s="144" t="str">
        <f>tphk4!P170</f>
        <v>HL</v>
      </c>
      <c r="I39" s="144" t="e">
        <f t="shared" si="0"/>
        <v>#VALUE!</v>
      </c>
      <c r="J39" t="e">
        <f t="shared" si="1"/>
        <v>#VALUE!</v>
      </c>
    </row>
    <row r="40" spans="1:10" ht="17.25" customHeight="1">
      <c r="A40" s="6">
        <v>35</v>
      </c>
      <c r="B40" s="101" t="s">
        <v>91</v>
      </c>
      <c r="C40" s="102" t="s">
        <v>90</v>
      </c>
      <c r="D40" s="103" t="s">
        <v>92</v>
      </c>
      <c r="E40" s="104" t="s">
        <v>93</v>
      </c>
      <c r="F40" s="144" t="str">
        <f>tphk4!P42</f>
        <v>HL</v>
      </c>
      <c r="G40" s="144" t="str">
        <f>tphk4!P105</f>
        <v>HL</v>
      </c>
      <c r="H40" s="144" t="str">
        <f>tphk4!P171</f>
        <v>HL</v>
      </c>
      <c r="I40" s="144" t="e">
        <f t="shared" si="0"/>
        <v>#VALUE!</v>
      </c>
      <c r="J40" t="e">
        <f t="shared" si="1"/>
        <v>#VALUE!</v>
      </c>
    </row>
    <row r="41" spans="1:10" ht="17.25" customHeight="1">
      <c r="A41" s="6">
        <v>36</v>
      </c>
      <c r="B41" s="46" t="s">
        <v>96</v>
      </c>
      <c r="C41" s="47" t="s">
        <v>97</v>
      </c>
      <c r="D41" s="48" t="s">
        <v>98</v>
      </c>
      <c r="E41" s="49" t="s">
        <v>99</v>
      </c>
      <c r="F41" s="144">
        <f>tphk4!P43</f>
        <v>7.8666666666666663</v>
      </c>
      <c r="G41" s="144">
        <f>tphk4!P106</f>
        <v>7.3636363636363633</v>
      </c>
      <c r="H41" s="144">
        <f>tphk4!P172</f>
        <v>6.1818181818181817</v>
      </c>
      <c r="I41" s="144">
        <f t="shared" si="0"/>
        <v>7.4499278499278496</v>
      </c>
      <c r="J41" t="str">
        <f t="shared" si="1"/>
        <v>Khá</v>
      </c>
    </row>
    <row r="42" spans="1:10" ht="17.25" customHeight="1">
      <c r="A42" s="6">
        <v>37</v>
      </c>
      <c r="B42" s="15" t="s">
        <v>13</v>
      </c>
      <c r="C42" s="16" t="s">
        <v>97</v>
      </c>
      <c r="D42" s="17" t="s">
        <v>153</v>
      </c>
      <c r="E42" s="18" t="s">
        <v>48</v>
      </c>
      <c r="F42" s="144">
        <f>tphk4!P44</f>
        <v>7</v>
      </c>
      <c r="G42" s="144">
        <f>tphk4!P107</f>
        <v>7.0909090909090908</v>
      </c>
      <c r="H42" s="144">
        <f>tphk4!P173</f>
        <v>6.4545454545454541</v>
      </c>
      <c r="I42" s="144">
        <f t="shared" si="0"/>
        <v>6.9134199134199132</v>
      </c>
      <c r="J42" t="str">
        <f t="shared" si="1"/>
        <v>TB. Khá</v>
      </c>
    </row>
    <row r="43" spans="1:10" ht="17.25" customHeight="1">
      <c r="A43" s="6">
        <v>38</v>
      </c>
      <c r="B43" s="20" t="s">
        <v>100</v>
      </c>
      <c r="C43" s="21" t="s">
        <v>101</v>
      </c>
      <c r="D43" s="50">
        <v>37014</v>
      </c>
      <c r="E43" s="23" t="s">
        <v>102</v>
      </c>
      <c r="F43" s="144">
        <f>tphk4!P45</f>
        <v>6.333333333333333</v>
      </c>
      <c r="G43" s="144">
        <f>tphk4!P108</f>
        <v>6.7272727272727275</v>
      </c>
      <c r="H43" s="144">
        <f>tphk4!P174</f>
        <v>6.1818181818181817</v>
      </c>
      <c r="I43" s="144">
        <f t="shared" si="0"/>
        <v>6.3795093795093791</v>
      </c>
      <c r="J43" t="str">
        <f t="shared" si="1"/>
        <v>TB. Khá</v>
      </c>
    </row>
    <row r="44" spans="1:10" ht="17.25" customHeight="1">
      <c r="A44" s="6">
        <v>39</v>
      </c>
      <c r="B44" s="96" t="s">
        <v>21</v>
      </c>
      <c r="C44" s="97" t="s">
        <v>103</v>
      </c>
      <c r="D44" s="98" t="s">
        <v>104</v>
      </c>
      <c r="E44" s="99" t="s">
        <v>44</v>
      </c>
      <c r="F44" s="144" t="str">
        <f>tphk4!P46</f>
        <v>HL</v>
      </c>
      <c r="G44" s="144" t="str">
        <f>tphk4!P109</f>
        <v>HL</v>
      </c>
      <c r="H44" s="144" t="str">
        <f>tphk4!P175</f>
        <v>HL</v>
      </c>
      <c r="I44" s="144" t="e">
        <f t="shared" si="0"/>
        <v>#VALUE!</v>
      </c>
      <c r="J44" t="e">
        <f t="shared" si="1"/>
        <v>#VALUE!</v>
      </c>
    </row>
    <row r="45" spans="1:10" ht="17.25" customHeight="1">
      <c r="A45" s="6">
        <v>40</v>
      </c>
      <c r="B45" s="15" t="s">
        <v>13</v>
      </c>
      <c r="C45" s="16" t="s">
        <v>105</v>
      </c>
      <c r="D45" s="17" t="s">
        <v>106</v>
      </c>
      <c r="E45" s="18" t="s">
        <v>22</v>
      </c>
      <c r="F45" s="144">
        <f>tphk4!P47</f>
        <v>8.1333333333333329</v>
      </c>
      <c r="G45" s="144">
        <f>tphk4!P110</f>
        <v>7.1818181818181817</v>
      </c>
      <c r="H45" s="144">
        <f>tphk4!P176</f>
        <v>6</v>
      </c>
      <c r="I45" s="144">
        <f t="shared" si="0"/>
        <v>7.5457431457431445</v>
      </c>
      <c r="J45" t="str">
        <f t="shared" si="1"/>
        <v>Khá</v>
      </c>
    </row>
    <row r="46" spans="1:10" ht="17.25" customHeight="1">
      <c r="A46" s="6">
        <v>41</v>
      </c>
      <c r="B46" s="28" t="s">
        <v>107</v>
      </c>
      <c r="C46" s="29" t="s">
        <v>108</v>
      </c>
      <c r="D46" s="32">
        <v>37175</v>
      </c>
      <c r="E46" s="31" t="s">
        <v>109</v>
      </c>
      <c r="F46" s="144">
        <f>tphk4!P48</f>
        <v>5</v>
      </c>
      <c r="G46" s="144">
        <f>tphk4!P111</f>
        <v>5.3636363636363633</v>
      </c>
      <c r="H46" s="144">
        <f>tphk4!P177</f>
        <v>5.8181818181818183</v>
      </c>
      <c r="I46" s="144">
        <f t="shared" si="0"/>
        <v>5.225108225108225</v>
      </c>
      <c r="J46" t="str">
        <f t="shared" si="1"/>
        <v>TB</v>
      </c>
    </row>
    <row r="47" spans="1:10" ht="17.25" customHeight="1">
      <c r="A47" s="6">
        <v>42</v>
      </c>
      <c r="B47" s="15" t="s">
        <v>27</v>
      </c>
      <c r="C47" s="16" t="s">
        <v>123</v>
      </c>
      <c r="D47" s="17" t="s">
        <v>124</v>
      </c>
      <c r="E47" s="18" t="s">
        <v>125</v>
      </c>
      <c r="F47" s="144">
        <f>tphk4!P49</f>
        <v>8.6</v>
      </c>
      <c r="G47" s="144">
        <f>tphk4!P112</f>
        <v>7.1818181818181817</v>
      </c>
      <c r="H47" s="144">
        <f>tphk4!P178</f>
        <v>6.6363636363636367</v>
      </c>
      <c r="I47" s="144">
        <f t="shared" si="0"/>
        <v>7.9558441558441553</v>
      </c>
      <c r="J47" t="str">
        <f t="shared" si="1"/>
        <v>Khá</v>
      </c>
    </row>
    <row r="48" spans="1:10" ht="17.25" customHeight="1">
      <c r="A48" s="6">
        <v>43</v>
      </c>
      <c r="B48" s="37" t="s">
        <v>110</v>
      </c>
      <c r="C48" s="38" t="s">
        <v>111</v>
      </c>
      <c r="D48" s="51" t="s">
        <v>112</v>
      </c>
      <c r="E48" s="40" t="s">
        <v>28</v>
      </c>
      <c r="F48" s="144">
        <f>tphk4!P50</f>
        <v>7.666666666666667</v>
      </c>
      <c r="G48" s="144">
        <f>tphk4!P113</f>
        <v>7.0909090909090908</v>
      </c>
      <c r="H48" s="144">
        <f>tphk4!P179</f>
        <v>7.2727272727272725</v>
      </c>
      <c r="I48" s="144">
        <f t="shared" si="0"/>
        <v>7.4819624819624817</v>
      </c>
      <c r="J48" t="str">
        <f t="shared" si="1"/>
        <v>Khá</v>
      </c>
    </row>
    <row r="49" spans="1:10" ht="17.25" customHeight="1">
      <c r="A49" s="6">
        <v>44</v>
      </c>
      <c r="B49" s="15" t="s">
        <v>113</v>
      </c>
      <c r="C49" s="16" t="s">
        <v>114</v>
      </c>
      <c r="D49" s="17" t="s">
        <v>115</v>
      </c>
      <c r="E49" s="18" t="s">
        <v>56</v>
      </c>
      <c r="F49" s="144">
        <f>tphk4!P51</f>
        <v>5.4</v>
      </c>
      <c r="G49" s="144">
        <f>tphk4!P114</f>
        <v>6</v>
      </c>
      <c r="H49" s="144">
        <f>tphk4!P180</f>
        <v>5.4545454545454541</v>
      </c>
      <c r="I49" s="144">
        <f t="shared" si="0"/>
        <v>5.5246753246753242</v>
      </c>
      <c r="J49" t="str">
        <f t="shared" si="1"/>
        <v>TB</v>
      </c>
    </row>
    <row r="50" spans="1:10" ht="17.25" customHeight="1">
      <c r="A50" s="6">
        <v>45</v>
      </c>
      <c r="B50" s="15" t="s">
        <v>117</v>
      </c>
      <c r="C50" s="16" t="s">
        <v>116</v>
      </c>
      <c r="D50" s="17" t="s">
        <v>118</v>
      </c>
      <c r="E50" s="18" t="s">
        <v>44</v>
      </c>
      <c r="F50" s="144">
        <f>tphk4!P52</f>
        <v>8.4</v>
      </c>
      <c r="G50" s="144">
        <f>tphk4!P115</f>
        <v>6.7272727272727275</v>
      </c>
      <c r="H50" s="144">
        <f>tphk4!P181</f>
        <v>6.5454545454545459</v>
      </c>
      <c r="I50" s="144">
        <f t="shared" si="0"/>
        <v>7.7281385281385289</v>
      </c>
      <c r="J50" t="str">
        <f t="shared" si="1"/>
        <v>Khá</v>
      </c>
    </row>
    <row r="51" spans="1:10" ht="17.25" customHeight="1">
      <c r="A51" s="6">
        <v>46</v>
      </c>
      <c r="B51" s="15" t="s">
        <v>158</v>
      </c>
      <c r="C51" s="16" t="s">
        <v>159</v>
      </c>
      <c r="D51" s="17"/>
      <c r="E51" s="18"/>
      <c r="F51" s="144" t="str">
        <f>tphk4!P53</f>
        <v>HL</v>
      </c>
      <c r="G51" s="144" t="str">
        <f>tphk4!P116</f>
        <v>HL</v>
      </c>
      <c r="H51" s="144" t="str">
        <f>tphk4!P182</f>
        <v>HL</v>
      </c>
      <c r="I51" s="144" t="e">
        <f t="shared" si="0"/>
        <v>#VALUE!</v>
      </c>
      <c r="J51" t="e">
        <f t="shared" si="1"/>
        <v>#VALUE!</v>
      </c>
    </row>
    <row r="52" spans="1:10" ht="17.25" customHeight="1">
      <c r="A52" s="6">
        <v>47</v>
      </c>
      <c r="B52" s="64" t="s">
        <v>160</v>
      </c>
      <c r="C52" s="65" t="s">
        <v>161</v>
      </c>
      <c r="D52" s="1"/>
      <c r="E52" s="63"/>
      <c r="F52" s="144">
        <f>tphk4!P54</f>
        <v>8.2666666666666675</v>
      </c>
      <c r="G52" s="144">
        <f>tphk4!P117</f>
        <v>8</v>
      </c>
      <c r="H52" s="144">
        <f>tphk4!P183</f>
        <v>7.2727272727272725</v>
      </c>
      <c r="I52" s="144">
        <f t="shared" si="0"/>
        <v>8.0265512265512289</v>
      </c>
      <c r="J52" t="str">
        <f t="shared" si="1"/>
        <v>giỏi</v>
      </c>
    </row>
    <row r="53" spans="1:10" ht="17.25" customHeight="1">
      <c r="A53" s="6">
        <v>48</v>
      </c>
      <c r="B53" s="52" t="s">
        <v>53</v>
      </c>
      <c r="C53" s="53" t="s">
        <v>162</v>
      </c>
      <c r="D53" s="1"/>
      <c r="E53" s="63"/>
      <c r="F53" s="144">
        <f>tphk4!P55</f>
        <v>5.4666666666666668</v>
      </c>
      <c r="G53" s="144">
        <f>tphk4!P118</f>
        <v>5.1818181818181817</v>
      </c>
      <c r="H53" s="144">
        <f>tphk4!P184</f>
        <v>6.0909090909090908</v>
      </c>
      <c r="I53" s="144">
        <f t="shared" si="0"/>
        <v>5.531313131313131</v>
      </c>
      <c r="J53" t="str">
        <f t="shared" si="1"/>
        <v>TB</v>
      </c>
    </row>
    <row r="54" spans="1:10" ht="17.25" customHeight="1">
      <c r="A54" s="6">
        <v>49</v>
      </c>
      <c r="B54" s="60" t="s">
        <v>235</v>
      </c>
      <c r="C54" s="60" t="s">
        <v>236</v>
      </c>
      <c r="D54" s="1"/>
      <c r="E54" s="63"/>
      <c r="F54" s="144">
        <f>tphk4!P56</f>
        <v>5.8</v>
      </c>
      <c r="G54" s="144">
        <f>tphk4!P119</f>
        <v>5</v>
      </c>
      <c r="H54" s="144">
        <f>tphk4!P185</f>
        <v>6.0909090909090908</v>
      </c>
      <c r="I54" s="144">
        <f t="shared" si="0"/>
        <v>5.7030303030303022</v>
      </c>
      <c r="J54" t="str">
        <f t="shared" si="1"/>
        <v>TB</v>
      </c>
    </row>
    <row r="55" spans="1:10" ht="17.25" customHeight="1">
      <c r="A55" s="6">
        <v>50</v>
      </c>
      <c r="B55" s="60" t="s">
        <v>179</v>
      </c>
      <c r="C55" s="60" t="s">
        <v>180</v>
      </c>
      <c r="D55" s="279"/>
      <c r="E55" s="278"/>
      <c r="F55" s="144">
        <f>tphk4!P57</f>
        <v>0</v>
      </c>
      <c r="G55" s="144">
        <f>tphk4!P120</f>
        <v>0</v>
      </c>
      <c r="H55" s="144">
        <f>tphk4!P186</f>
        <v>5.7272727272727275</v>
      </c>
      <c r="I55" s="144">
        <f t="shared" si="0"/>
        <v>1.0909090909090911</v>
      </c>
      <c r="J55" t="str">
        <f t="shared" si="1"/>
        <v>yếu</v>
      </c>
    </row>
    <row r="56" spans="1:10" ht="17.25" customHeight="1">
      <c r="A56" s="6">
        <v>51</v>
      </c>
      <c r="B56" s="60" t="s">
        <v>193</v>
      </c>
      <c r="C56" s="60" t="s">
        <v>194</v>
      </c>
      <c r="D56" s="110"/>
      <c r="E56" s="111"/>
      <c r="F56" s="144">
        <f>tphk4!P58</f>
        <v>0</v>
      </c>
      <c r="G56" s="144">
        <f>tphk4!P121</f>
        <v>0</v>
      </c>
      <c r="H56" s="144" t="str">
        <f>tphk4!P187</f>
        <v>TL</v>
      </c>
      <c r="I56" s="144" t="e">
        <f t="shared" si="0"/>
        <v>#VALUE!</v>
      </c>
      <c r="J56" t="e">
        <f t="shared" si="1"/>
        <v>#VALUE!</v>
      </c>
    </row>
    <row r="57" spans="1:10">
      <c r="A57" s="6">
        <v>52</v>
      </c>
      <c r="B57" s="60" t="s">
        <v>269</v>
      </c>
      <c r="C57" s="60" t="s">
        <v>147</v>
      </c>
      <c r="F57" s="144">
        <f>tphk4!P59</f>
        <v>0</v>
      </c>
      <c r="G57" s="144">
        <f>tphk4!P122</f>
        <v>0</v>
      </c>
      <c r="H57" s="144">
        <f>tphk4!P188</f>
        <v>5.7272727272727275</v>
      </c>
      <c r="I57" s="144">
        <f t="shared" si="0"/>
        <v>1.0909090909090911</v>
      </c>
      <c r="J57" t="str">
        <f t="shared" si="1"/>
        <v>yếu</v>
      </c>
    </row>
    <row r="58" spans="1:10">
      <c r="A58" s="6">
        <v>53</v>
      </c>
      <c r="B58" s="111" t="s">
        <v>21</v>
      </c>
      <c r="C58" s="111" t="s">
        <v>194</v>
      </c>
      <c r="F58" s="144">
        <f>tphk4!P60</f>
        <v>5.8666666666666663</v>
      </c>
      <c r="G58" s="144">
        <f>tphk4!P123</f>
        <v>5.6363636363636367</v>
      </c>
      <c r="H58" s="144">
        <f>tphk4!P189</f>
        <v>5.7272727272727275</v>
      </c>
      <c r="I58" s="144">
        <f t="shared" si="0"/>
        <v>5.7962481962481958</v>
      </c>
      <c r="J58" t="str">
        <f t="shared" si="1"/>
        <v>TB</v>
      </c>
    </row>
  </sheetData>
  <mergeCells count="6">
    <mergeCell ref="A1:I1"/>
    <mergeCell ref="A2:I2"/>
    <mergeCell ref="A4:A5"/>
    <mergeCell ref="B4:C5"/>
    <mergeCell ref="D4:D5"/>
    <mergeCell ref="E4:E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26"/>
  <sheetViews>
    <sheetView workbookViewId="0">
      <selection activeCell="K22" sqref="K22"/>
    </sheetView>
  </sheetViews>
  <sheetFormatPr defaultRowHeight="15"/>
  <cols>
    <col min="1" max="1" width="5.140625" customWidth="1"/>
    <col min="2" max="2" width="11.85546875" bestFit="1" customWidth="1"/>
    <col min="4" max="4" width="10.28515625" bestFit="1" customWidth="1"/>
    <col min="5" max="5" width="41" bestFit="1" customWidth="1"/>
    <col min="6" max="6" width="11.5703125" hidden="1" customWidth="1"/>
    <col min="7" max="7" width="19.28515625" hidden="1" customWidth="1"/>
    <col min="8" max="8" width="0" hidden="1" customWidth="1"/>
  </cols>
  <sheetData>
    <row r="1" spans="1:9">
      <c r="A1" s="691" t="s">
        <v>252</v>
      </c>
      <c r="B1" s="691"/>
      <c r="C1" s="691"/>
      <c r="D1" s="691"/>
      <c r="E1" s="691"/>
      <c r="F1" s="691"/>
      <c r="G1" s="691"/>
      <c r="H1" s="691"/>
      <c r="I1" s="691"/>
    </row>
    <row r="2" spans="1:9">
      <c r="A2" s="691" t="s">
        <v>209</v>
      </c>
      <c r="B2" s="691"/>
      <c r="C2" s="691"/>
      <c r="D2" s="691"/>
      <c r="E2" s="691"/>
      <c r="F2" s="691"/>
      <c r="G2" s="691"/>
      <c r="H2" s="691"/>
      <c r="I2" s="691"/>
    </row>
    <row r="4" spans="1:9">
      <c r="A4" s="661" t="s">
        <v>128</v>
      </c>
      <c r="B4" s="661" t="s">
        <v>129</v>
      </c>
      <c r="C4" s="661"/>
      <c r="D4" s="662" t="s">
        <v>130</v>
      </c>
      <c r="E4" s="662" t="s">
        <v>131</v>
      </c>
      <c r="F4" s="121" t="str">
        <f>tphk4!P6</f>
        <v>Máy điện</v>
      </c>
      <c r="G4" s="121" t="str">
        <f>tphk4!P69</f>
        <v>Điện tử công suất</v>
      </c>
      <c r="H4" s="121" t="str">
        <f>tphk4!P135</f>
        <v>Cung cấp điện</v>
      </c>
      <c r="I4" s="121" t="s">
        <v>226</v>
      </c>
    </row>
    <row r="5" spans="1:9">
      <c r="A5" s="661"/>
      <c r="B5" s="661"/>
      <c r="C5" s="661"/>
      <c r="D5" s="662"/>
      <c r="E5" s="662"/>
      <c r="F5" s="121">
        <f>tphk4!P7</f>
        <v>13</v>
      </c>
      <c r="G5" s="121">
        <f>tphk4!P70</f>
        <v>4</v>
      </c>
      <c r="H5" s="121">
        <f>tphk4!P136</f>
        <v>4</v>
      </c>
      <c r="I5" s="121">
        <f>SUM(F5:H5)</f>
        <v>21</v>
      </c>
    </row>
    <row r="6" spans="1:9" ht="17.25" customHeight="1">
      <c r="A6" s="6">
        <v>1</v>
      </c>
      <c r="B6" s="245" t="s">
        <v>0</v>
      </c>
      <c r="C6" s="246" t="s">
        <v>1</v>
      </c>
      <c r="D6" s="142" t="s">
        <v>2</v>
      </c>
      <c r="E6" s="141" t="s">
        <v>3</v>
      </c>
      <c r="F6" s="144">
        <f>tphk4!P8</f>
        <v>7.0666666666666664</v>
      </c>
      <c r="G6" s="144">
        <f>tphk4!P71</f>
        <v>7.5454545454545459</v>
      </c>
      <c r="H6" s="144">
        <f>tphk4!P137</f>
        <v>6.0909090909090908</v>
      </c>
      <c r="I6" s="144">
        <f>(F6*13+G6*4+H6*4)/21</f>
        <v>6.9720057720057715</v>
      </c>
    </row>
    <row r="7" spans="1:9" ht="17.25" customHeight="1">
      <c r="A7" s="6">
        <v>4</v>
      </c>
      <c r="B7" s="15" t="s">
        <v>10</v>
      </c>
      <c r="C7" s="16" t="s">
        <v>11</v>
      </c>
      <c r="D7" s="19">
        <v>37142</v>
      </c>
      <c r="E7" s="18" t="s">
        <v>12</v>
      </c>
      <c r="F7" s="144">
        <f>tphk4!P11</f>
        <v>7</v>
      </c>
      <c r="G7" s="144">
        <f>tphk4!P74</f>
        <v>7.8181818181818183</v>
      </c>
      <c r="H7" s="144">
        <f>tphk4!P140</f>
        <v>7.2727272727272725</v>
      </c>
      <c r="I7" s="144">
        <f t="shared" ref="I7:I25" si="0">(F7*13+G7*4+H7*4)/21</f>
        <v>7.2077922077922079</v>
      </c>
    </row>
    <row r="8" spans="1:9" ht="17.25" customHeight="1">
      <c r="A8" s="6">
        <v>5</v>
      </c>
      <c r="B8" s="15" t="s">
        <v>13</v>
      </c>
      <c r="C8" s="16" t="s">
        <v>14</v>
      </c>
      <c r="D8" s="17" t="s">
        <v>15</v>
      </c>
      <c r="E8" s="18" t="s">
        <v>16</v>
      </c>
      <c r="F8" s="144">
        <f>tphk4!P12</f>
        <v>7.6</v>
      </c>
      <c r="G8" s="144">
        <f>tphk4!P75</f>
        <v>7.5454545454545459</v>
      </c>
      <c r="H8" s="144">
        <f>tphk4!P141</f>
        <v>6.8181818181818183</v>
      </c>
      <c r="I8" s="144">
        <f t="shared" si="0"/>
        <v>7.4406926406926406</v>
      </c>
    </row>
    <row r="9" spans="1:9" ht="17.25" customHeight="1">
      <c r="A9" s="6">
        <v>18</v>
      </c>
      <c r="B9" s="15" t="s">
        <v>50</v>
      </c>
      <c r="C9" s="16" t="s">
        <v>46</v>
      </c>
      <c r="D9" s="19">
        <v>36739</v>
      </c>
      <c r="E9" s="18" t="s">
        <v>51</v>
      </c>
      <c r="F9" s="144">
        <f>tphk4!P25</f>
        <v>6.666666666666667</v>
      </c>
      <c r="G9" s="144">
        <f>tphk4!P88</f>
        <v>8.2727272727272734</v>
      </c>
      <c r="H9" s="144">
        <f>tphk4!P154</f>
        <v>7</v>
      </c>
      <c r="I9" s="144">
        <f t="shared" si="0"/>
        <v>7.0360750360750357</v>
      </c>
    </row>
    <row r="10" spans="1:9" ht="17.25" customHeight="1">
      <c r="A10" s="6">
        <v>23</v>
      </c>
      <c r="B10" s="15" t="s">
        <v>21</v>
      </c>
      <c r="C10" s="16" t="s">
        <v>67</v>
      </c>
      <c r="D10" s="17" t="s">
        <v>68</v>
      </c>
      <c r="E10" s="18" t="s">
        <v>69</v>
      </c>
      <c r="F10" s="144">
        <f>tphk4!P30</f>
        <v>7.4666666666666668</v>
      </c>
      <c r="G10" s="144">
        <f>tphk4!P93</f>
        <v>7</v>
      </c>
      <c r="H10" s="144">
        <f>tphk4!P159</f>
        <v>7.0909090909090908</v>
      </c>
      <c r="I10" s="144">
        <f t="shared" si="0"/>
        <v>7.3062049062049068</v>
      </c>
    </row>
    <row r="11" spans="1:9" ht="17.25" customHeight="1">
      <c r="A11" s="6">
        <v>24</v>
      </c>
      <c r="B11" s="15" t="s">
        <v>150</v>
      </c>
      <c r="C11" s="16" t="s">
        <v>67</v>
      </c>
      <c r="D11" s="17" t="s">
        <v>151</v>
      </c>
      <c r="E11" s="18" t="s">
        <v>39</v>
      </c>
      <c r="F11" s="144">
        <f>tphk4!P31</f>
        <v>7.8666666666666663</v>
      </c>
      <c r="G11" s="144">
        <f>tphk4!P94</f>
        <v>7.8181818181818183</v>
      </c>
      <c r="H11" s="144">
        <f>tphk4!P160</f>
        <v>7</v>
      </c>
      <c r="I11" s="144">
        <f t="shared" si="0"/>
        <v>7.6923520923520918</v>
      </c>
    </row>
    <row r="12" spans="1:9" ht="17.25" customHeight="1">
      <c r="A12" s="6">
        <v>25</v>
      </c>
      <c r="B12" s="37" t="s">
        <v>70</v>
      </c>
      <c r="C12" s="38" t="s">
        <v>71</v>
      </c>
      <c r="D12" s="39">
        <v>37014</v>
      </c>
      <c r="E12" s="40" t="s">
        <v>72</v>
      </c>
      <c r="F12" s="144">
        <f>tphk4!P32</f>
        <v>7.2666666666666666</v>
      </c>
      <c r="G12" s="144">
        <f>tphk4!P95</f>
        <v>7.4545454545454541</v>
      </c>
      <c r="H12" s="144">
        <f>tphk4!P161</f>
        <v>7.3636363636363633</v>
      </c>
      <c r="I12" s="144">
        <f t="shared" si="0"/>
        <v>7.3209235209235217</v>
      </c>
    </row>
    <row r="13" spans="1:9" ht="17.25" customHeight="1">
      <c r="A13" s="6">
        <v>26</v>
      </c>
      <c r="B13" s="15" t="s">
        <v>17</v>
      </c>
      <c r="C13" s="16" t="s">
        <v>73</v>
      </c>
      <c r="D13" s="17" t="s">
        <v>74</v>
      </c>
      <c r="E13" s="18" t="s">
        <v>56</v>
      </c>
      <c r="F13" s="144">
        <f>tphk4!P33</f>
        <v>8</v>
      </c>
      <c r="G13" s="144">
        <f>tphk4!P96</f>
        <v>6.7272727272727275</v>
      </c>
      <c r="H13" s="144">
        <f>tphk4!P162</f>
        <v>6.4545454545454541</v>
      </c>
      <c r="I13" s="144">
        <f t="shared" si="0"/>
        <v>7.4632034632034632</v>
      </c>
    </row>
    <row r="14" spans="1:9" ht="17.25" customHeight="1">
      <c r="A14" s="6">
        <v>27</v>
      </c>
      <c r="B14" s="15" t="s">
        <v>17</v>
      </c>
      <c r="C14" s="16" t="s">
        <v>73</v>
      </c>
      <c r="D14" s="17" t="s">
        <v>75</v>
      </c>
      <c r="E14" s="18" t="s">
        <v>52</v>
      </c>
      <c r="F14" s="144">
        <f>tphk4!P34</f>
        <v>8</v>
      </c>
      <c r="G14" s="144">
        <f>tphk4!P97</f>
        <v>7.2727272727272725</v>
      </c>
      <c r="H14" s="144">
        <f>tphk4!P163</f>
        <v>5.9090909090909092</v>
      </c>
      <c r="I14" s="144">
        <f t="shared" si="0"/>
        <v>7.4632034632034632</v>
      </c>
    </row>
    <row r="15" spans="1:9" ht="17.25" customHeight="1">
      <c r="A15" s="6">
        <v>28</v>
      </c>
      <c r="B15" s="15" t="s">
        <v>76</v>
      </c>
      <c r="C15" s="16" t="s">
        <v>77</v>
      </c>
      <c r="D15" s="17" t="s">
        <v>78</v>
      </c>
      <c r="E15" s="18" t="s">
        <v>63</v>
      </c>
      <c r="F15" s="144">
        <f>tphk4!P35</f>
        <v>7</v>
      </c>
      <c r="G15" s="144">
        <f>tphk4!P98</f>
        <v>7.0909090909090908</v>
      </c>
      <c r="H15" s="144">
        <f>tphk4!P164</f>
        <v>7.1818181818181817</v>
      </c>
      <c r="I15" s="144">
        <f t="shared" si="0"/>
        <v>7.0519480519480524</v>
      </c>
    </row>
    <row r="16" spans="1:9" ht="17.25" customHeight="1">
      <c r="A16" s="6">
        <v>30</v>
      </c>
      <c r="B16" s="41" t="s">
        <v>79</v>
      </c>
      <c r="C16" s="42" t="s">
        <v>80</v>
      </c>
      <c r="D16" s="43" t="s">
        <v>81</v>
      </c>
      <c r="E16" s="44" t="s">
        <v>82</v>
      </c>
      <c r="F16" s="144">
        <f>tphk4!P37</f>
        <v>8.3333333333333339</v>
      </c>
      <c r="G16" s="144">
        <f>tphk4!P100</f>
        <v>8.1818181818181817</v>
      </c>
      <c r="H16" s="144">
        <f>tphk4!P166</f>
        <v>7</v>
      </c>
      <c r="I16" s="144">
        <f t="shared" si="0"/>
        <v>8.0505050505050502</v>
      </c>
    </row>
    <row r="17" spans="1:9" ht="17.25" customHeight="1">
      <c r="A17" s="6">
        <v>31</v>
      </c>
      <c r="B17" s="20" t="s">
        <v>83</v>
      </c>
      <c r="C17" s="21" t="s">
        <v>80</v>
      </c>
      <c r="D17" s="22" t="s">
        <v>84</v>
      </c>
      <c r="E17" s="23" t="s">
        <v>85</v>
      </c>
      <c r="F17" s="144">
        <f>tphk4!P38</f>
        <v>7.8666666666666663</v>
      </c>
      <c r="G17" s="144">
        <f>tphk4!P101</f>
        <v>8</v>
      </c>
      <c r="H17" s="144">
        <f>tphk4!P167</f>
        <v>7.2727272727272725</v>
      </c>
      <c r="I17" s="144">
        <f t="shared" si="0"/>
        <v>7.7789321789321786</v>
      </c>
    </row>
    <row r="18" spans="1:9" ht="17.25" customHeight="1">
      <c r="A18" s="6">
        <v>32</v>
      </c>
      <c r="B18" s="41" t="s">
        <v>4</v>
      </c>
      <c r="C18" s="42" t="s">
        <v>86</v>
      </c>
      <c r="D18" s="45">
        <v>37231</v>
      </c>
      <c r="E18" s="44" t="s">
        <v>87</v>
      </c>
      <c r="F18" s="144">
        <f>tphk4!P39</f>
        <v>8</v>
      </c>
      <c r="G18" s="144">
        <f>tphk4!P102</f>
        <v>7.3636363636363633</v>
      </c>
      <c r="H18" s="144">
        <f>tphk4!P168</f>
        <v>7.2727272727272725</v>
      </c>
      <c r="I18" s="144">
        <f t="shared" si="0"/>
        <v>7.7402597402597397</v>
      </c>
    </row>
    <row r="19" spans="1:9" ht="17.25" customHeight="1">
      <c r="A19" s="6">
        <v>33</v>
      </c>
      <c r="B19" s="15" t="s">
        <v>36</v>
      </c>
      <c r="C19" s="16" t="s">
        <v>88</v>
      </c>
      <c r="D19" s="17" t="s">
        <v>89</v>
      </c>
      <c r="E19" s="18" t="s">
        <v>22</v>
      </c>
      <c r="F19" s="144">
        <f>tphk4!P40</f>
        <v>8</v>
      </c>
      <c r="G19" s="144">
        <f>tphk4!P103</f>
        <v>6.9090909090909092</v>
      </c>
      <c r="H19" s="144">
        <f>tphk4!P169</f>
        <v>6.8181818181818183</v>
      </c>
      <c r="I19" s="144">
        <f t="shared" si="0"/>
        <v>7.5670995670995671</v>
      </c>
    </row>
    <row r="20" spans="1:9" ht="17.25" customHeight="1">
      <c r="A20" s="6">
        <v>36</v>
      </c>
      <c r="B20" s="46" t="s">
        <v>96</v>
      </c>
      <c r="C20" s="47" t="s">
        <v>97</v>
      </c>
      <c r="D20" s="48" t="s">
        <v>98</v>
      </c>
      <c r="E20" s="49" t="s">
        <v>99</v>
      </c>
      <c r="F20" s="144">
        <f>tphk4!P43</f>
        <v>7.8666666666666663</v>
      </c>
      <c r="G20" s="144">
        <f>tphk4!P106</f>
        <v>7.3636363636363633</v>
      </c>
      <c r="H20" s="144">
        <f>tphk4!P172</f>
        <v>6.1818181818181817</v>
      </c>
      <c r="I20" s="144">
        <f t="shared" si="0"/>
        <v>7.4499278499278496</v>
      </c>
    </row>
    <row r="21" spans="1:9" ht="17.25" customHeight="1">
      <c r="A21" s="6">
        <v>40</v>
      </c>
      <c r="B21" s="15" t="s">
        <v>13</v>
      </c>
      <c r="C21" s="16" t="s">
        <v>105</v>
      </c>
      <c r="D21" s="17" t="s">
        <v>106</v>
      </c>
      <c r="E21" s="18" t="s">
        <v>22</v>
      </c>
      <c r="F21" s="144">
        <f>tphk4!P47</f>
        <v>8.1333333333333329</v>
      </c>
      <c r="G21" s="144">
        <f>tphk4!P110</f>
        <v>7.1818181818181817</v>
      </c>
      <c r="H21" s="144">
        <f>tphk4!P176</f>
        <v>6</v>
      </c>
      <c r="I21" s="144">
        <f t="shared" si="0"/>
        <v>7.5457431457431445</v>
      </c>
    </row>
    <row r="22" spans="1:9" ht="17.25" customHeight="1">
      <c r="A22" s="6">
        <v>42</v>
      </c>
      <c r="B22" s="15" t="s">
        <v>27</v>
      </c>
      <c r="C22" s="16" t="s">
        <v>123</v>
      </c>
      <c r="D22" s="17" t="s">
        <v>124</v>
      </c>
      <c r="E22" s="18" t="s">
        <v>125</v>
      </c>
      <c r="F22" s="144">
        <f>tphk4!P49</f>
        <v>8.6</v>
      </c>
      <c r="G22" s="144">
        <f>tphk4!P112</f>
        <v>7.1818181818181817</v>
      </c>
      <c r="H22" s="144">
        <f>tphk4!P178</f>
        <v>6.6363636363636367</v>
      </c>
      <c r="I22" s="144">
        <f t="shared" si="0"/>
        <v>7.9558441558441553</v>
      </c>
    </row>
    <row r="23" spans="1:9" ht="17.25" customHeight="1">
      <c r="A23" s="6">
        <v>43</v>
      </c>
      <c r="B23" s="37" t="s">
        <v>110</v>
      </c>
      <c r="C23" s="38" t="s">
        <v>111</v>
      </c>
      <c r="D23" s="51" t="s">
        <v>112</v>
      </c>
      <c r="E23" s="40" t="s">
        <v>28</v>
      </c>
      <c r="F23" s="144">
        <f>tphk4!P50</f>
        <v>7.666666666666667</v>
      </c>
      <c r="G23" s="144">
        <f>tphk4!P113</f>
        <v>7.0909090909090908</v>
      </c>
      <c r="H23" s="144">
        <f>tphk4!P179</f>
        <v>7.2727272727272725</v>
      </c>
      <c r="I23" s="144">
        <f t="shared" si="0"/>
        <v>7.4819624819624817</v>
      </c>
    </row>
    <row r="24" spans="1:9" ht="17.25" customHeight="1">
      <c r="A24" s="6">
        <v>45</v>
      </c>
      <c r="B24" s="15" t="s">
        <v>117</v>
      </c>
      <c r="C24" s="16" t="s">
        <v>116</v>
      </c>
      <c r="D24" s="17" t="s">
        <v>118</v>
      </c>
      <c r="E24" s="18" t="s">
        <v>44</v>
      </c>
      <c r="F24" s="144">
        <f>tphk4!P52</f>
        <v>8.4</v>
      </c>
      <c r="G24" s="144">
        <f>tphk4!P115</f>
        <v>6.7272727272727275</v>
      </c>
      <c r="H24" s="144">
        <f>tphk4!P181</f>
        <v>6.5454545454545459</v>
      </c>
      <c r="I24" s="144">
        <f t="shared" si="0"/>
        <v>7.7281385281385289</v>
      </c>
    </row>
    <row r="25" spans="1:9" ht="17.25" customHeight="1">
      <c r="A25" s="6">
        <v>47</v>
      </c>
      <c r="B25" s="64" t="s">
        <v>160</v>
      </c>
      <c r="C25" s="65" t="s">
        <v>161</v>
      </c>
      <c r="D25" s="1"/>
      <c r="E25" s="63"/>
      <c r="F25" s="144">
        <f>tphk4!P54</f>
        <v>8.2666666666666675</v>
      </c>
      <c r="G25" s="144">
        <f>tphk4!P117</f>
        <v>8</v>
      </c>
      <c r="H25" s="144">
        <f>tphk4!P183</f>
        <v>7.2727272727272725</v>
      </c>
      <c r="I25" s="144">
        <f t="shared" si="0"/>
        <v>8.0265512265512289</v>
      </c>
    </row>
    <row r="26" spans="1:9">
      <c r="G26" s="144"/>
    </row>
  </sheetData>
  <mergeCells count="6">
    <mergeCell ref="A1:I1"/>
    <mergeCell ref="A2:I2"/>
    <mergeCell ref="A4:A5"/>
    <mergeCell ref="B4:C5"/>
    <mergeCell ref="D4:D5"/>
    <mergeCell ref="E4:E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J25"/>
  <sheetViews>
    <sheetView workbookViewId="0">
      <selection activeCell="L6" sqref="L6"/>
    </sheetView>
  </sheetViews>
  <sheetFormatPr defaultRowHeight="15"/>
  <cols>
    <col min="1" max="1" width="5.140625" customWidth="1"/>
    <col min="2" max="2" width="13.7109375" customWidth="1"/>
    <col min="4" max="4" width="10.28515625" bestFit="1" customWidth="1"/>
    <col min="5" max="5" width="41" bestFit="1" customWidth="1"/>
    <col min="6" max="6" width="11.5703125" hidden="1" customWidth="1"/>
    <col min="7" max="7" width="19.28515625" hidden="1" customWidth="1"/>
  </cols>
  <sheetData>
    <row r="1" spans="1:10">
      <c r="A1" s="691" t="s">
        <v>239</v>
      </c>
      <c r="B1" s="691"/>
      <c r="C1" s="691"/>
      <c r="D1" s="691"/>
      <c r="E1" s="691"/>
      <c r="F1" s="691"/>
      <c r="G1" s="691"/>
      <c r="H1" s="691"/>
    </row>
    <row r="2" spans="1:10">
      <c r="A2" s="691" t="s">
        <v>209</v>
      </c>
      <c r="B2" s="691"/>
      <c r="C2" s="691"/>
      <c r="D2" s="691"/>
      <c r="E2" s="691"/>
      <c r="F2" s="691"/>
      <c r="G2" s="691"/>
      <c r="H2" s="691"/>
    </row>
    <row r="4" spans="1:10">
      <c r="A4" s="694" t="s">
        <v>128</v>
      </c>
      <c r="B4" s="694" t="s">
        <v>129</v>
      </c>
      <c r="C4" s="694"/>
      <c r="D4" s="696" t="s">
        <v>130</v>
      </c>
      <c r="E4" s="696" t="s">
        <v>131</v>
      </c>
      <c r="F4" s="286" t="str">
        <f>tphk3!P6</f>
        <v>Điện khí nén</v>
      </c>
      <c r="G4" s="286" t="str">
        <f>tphk3!P67</f>
        <v>Thiết bị điện gia dụng</v>
      </c>
      <c r="H4" s="289" t="s">
        <v>253</v>
      </c>
      <c r="I4" s="290" t="s">
        <v>254</v>
      </c>
      <c r="J4" s="290" t="s">
        <v>255</v>
      </c>
    </row>
    <row r="5" spans="1:10">
      <c r="A5" s="695"/>
      <c r="B5" s="695"/>
      <c r="C5" s="695"/>
      <c r="D5" s="697"/>
      <c r="E5" s="697"/>
      <c r="F5" s="61">
        <f>tphk3!P7</f>
        <v>6</v>
      </c>
      <c r="G5" s="61">
        <f>tphk3!P68</f>
        <v>5</v>
      </c>
      <c r="H5" s="255">
        <f>SUM(F5:G5)</f>
        <v>11</v>
      </c>
      <c r="I5" s="291"/>
      <c r="J5" s="291"/>
    </row>
    <row r="6" spans="1:10" ht="17.25" customHeight="1">
      <c r="A6" s="6">
        <v>1</v>
      </c>
      <c r="B6" s="14" t="s">
        <v>0</v>
      </c>
      <c r="C6" s="14" t="s">
        <v>1</v>
      </c>
      <c r="D6" s="13" t="s">
        <v>2</v>
      </c>
      <c r="E6" s="14" t="s">
        <v>3</v>
      </c>
      <c r="F6" s="68">
        <f>tphk3!P8</f>
        <v>7</v>
      </c>
      <c r="G6" s="68">
        <f>tphk3!P69</f>
        <v>8</v>
      </c>
      <c r="H6" s="68">
        <f>(F6*6+G6*5)/11</f>
        <v>7.4545454545454541</v>
      </c>
      <c r="I6" s="287">
        <v>6.9720057720057715</v>
      </c>
      <c r="J6" s="287">
        <f>(H6+I6)/2</f>
        <v>7.2132756132756128</v>
      </c>
    </row>
    <row r="7" spans="1:10" ht="17.25" customHeight="1">
      <c r="A7" s="6">
        <v>4</v>
      </c>
      <c r="B7" s="18" t="s">
        <v>10</v>
      </c>
      <c r="C7" s="18" t="s">
        <v>11</v>
      </c>
      <c r="D7" s="19">
        <v>37142</v>
      </c>
      <c r="E7" s="18" t="s">
        <v>12</v>
      </c>
      <c r="F7" s="68">
        <f>tphk3!P11</f>
        <v>8.1818181818181817</v>
      </c>
      <c r="G7" s="68">
        <f>tphk3!P72</f>
        <v>8</v>
      </c>
      <c r="H7" s="68">
        <f t="shared" ref="H7:H25" si="0">(F7*6+G7*5)/11</f>
        <v>8.0991735537190088</v>
      </c>
      <c r="I7" s="287">
        <v>7.2077922077922079</v>
      </c>
      <c r="J7" s="287">
        <f t="shared" ref="J7:J25" si="1">(H7+I7)/2</f>
        <v>7.6534828807556083</v>
      </c>
    </row>
    <row r="8" spans="1:10" ht="17.25" customHeight="1">
      <c r="A8" s="6">
        <v>5</v>
      </c>
      <c r="B8" s="18" t="s">
        <v>13</v>
      </c>
      <c r="C8" s="18" t="s">
        <v>14</v>
      </c>
      <c r="D8" s="17" t="s">
        <v>15</v>
      </c>
      <c r="E8" s="18" t="s">
        <v>16</v>
      </c>
      <c r="F8" s="68">
        <f>tphk3!P12</f>
        <v>7.7272727272727275</v>
      </c>
      <c r="G8" s="68">
        <f>tphk3!P73</f>
        <v>7</v>
      </c>
      <c r="H8" s="68">
        <f t="shared" si="0"/>
        <v>7.3966942148760344</v>
      </c>
      <c r="I8" s="287">
        <v>7.4406926406926406</v>
      </c>
      <c r="J8" s="287">
        <f t="shared" si="1"/>
        <v>7.418693427784337</v>
      </c>
    </row>
    <row r="9" spans="1:10" ht="17.25" customHeight="1">
      <c r="A9" s="6">
        <v>18</v>
      </c>
      <c r="B9" s="18" t="s">
        <v>50</v>
      </c>
      <c r="C9" s="18" t="s">
        <v>46</v>
      </c>
      <c r="D9" s="19">
        <v>36739</v>
      </c>
      <c r="E9" s="18" t="s">
        <v>51</v>
      </c>
      <c r="F9" s="68">
        <f>tphk3!P25</f>
        <v>8.3636363636363633</v>
      </c>
      <c r="G9" s="68">
        <f>tphk3!P86</f>
        <v>7</v>
      </c>
      <c r="H9" s="68">
        <f t="shared" si="0"/>
        <v>7.7438016528925626</v>
      </c>
      <c r="I9" s="287">
        <v>7.0360750360750357</v>
      </c>
      <c r="J9" s="287">
        <f t="shared" si="1"/>
        <v>7.3899383444837987</v>
      </c>
    </row>
    <row r="10" spans="1:10" ht="17.25" customHeight="1">
      <c r="A10" s="6">
        <v>23</v>
      </c>
      <c r="B10" s="18" t="s">
        <v>21</v>
      </c>
      <c r="C10" s="18" t="s">
        <v>67</v>
      </c>
      <c r="D10" s="17" t="s">
        <v>68</v>
      </c>
      <c r="E10" s="18" t="s">
        <v>69</v>
      </c>
      <c r="F10" s="68">
        <f>tphk3!P30</f>
        <v>8.3636363636363633</v>
      </c>
      <c r="G10" s="68">
        <f>tphk3!P91</f>
        <v>7.6363636363636367</v>
      </c>
      <c r="H10" s="68">
        <f t="shared" si="0"/>
        <v>8.0330578512396702</v>
      </c>
      <c r="I10" s="287">
        <v>7.3062049062049068</v>
      </c>
      <c r="J10" s="287">
        <f t="shared" si="1"/>
        <v>7.6696313787222881</v>
      </c>
    </row>
    <row r="11" spans="1:10" ht="17.25" customHeight="1">
      <c r="A11" s="6">
        <v>24</v>
      </c>
      <c r="B11" s="18" t="s">
        <v>150</v>
      </c>
      <c r="C11" s="18" t="s">
        <v>67</v>
      </c>
      <c r="D11" s="17" t="s">
        <v>151</v>
      </c>
      <c r="E11" s="18" t="s">
        <v>39</v>
      </c>
      <c r="F11" s="68">
        <f>tphk3!P31</f>
        <v>8.545454545454545</v>
      </c>
      <c r="G11" s="68">
        <f>tphk3!P92</f>
        <v>8.454545454545455</v>
      </c>
      <c r="H11" s="68">
        <f t="shared" si="0"/>
        <v>8.5041322314049577</v>
      </c>
      <c r="I11" s="287">
        <v>7.6923520923520918</v>
      </c>
      <c r="J11" s="287">
        <f t="shared" si="1"/>
        <v>8.0982421618785239</v>
      </c>
    </row>
    <row r="12" spans="1:10" ht="17.25" customHeight="1">
      <c r="A12" s="6">
        <v>25</v>
      </c>
      <c r="B12" s="40" t="s">
        <v>70</v>
      </c>
      <c r="C12" s="40" t="s">
        <v>71</v>
      </c>
      <c r="D12" s="39">
        <v>37014</v>
      </c>
      <c r="E12" s="40" t="s">
        <v>72</v>
      </c>
      <c r="F12" s="68">
        <f>tphk3!P32</f>
        <v>8</v>
      </c>
      <c r="G12" s="68">
        <f>tphk3!P93</f>
        <v>7.1818181818181817</v>
      </c>
      <c r="H12" s="68">
        <f t="shared" si="0"/>
        <v>7.6280991735537187</v>
      </c>
      <c r="I12" s="287">
        <v>7.3209235209235217</v>
      </c>
      <c r="J12" s="287">
        <f t="shared" si="1"/>
        <v>7.4745113472386198</v>
      </c>
    </row>
    <row r="13" spans="1:10" ht="17.25" customHeight="1">
      <c r="A13" s="6">
        <v>26</v>
      </c>
      <c r="B13" s="18" t="s">
        <v>17</v>
      </c>
      <c r="C13" s="18" t="s">
        <v>73</v>
      </c>
      <c r="D13" s="17" t="s">
        <v>74</v>
      </c>
      <c r="E13" s="18" t="s">
        <v>56</v>
      </c>
      <c r="F13" s="68">
        <f>tphk3!P33</f>
        <v>8</v>
      </c>
      <c r="G13" s="68">
        <f>tphk3!P94</f>
        <v>6.1818181818181817</v>
      </c>
      <c r="H13" s="68">
        <f t="shared" si="0"/>
        <v>7.1735537190082646</v>
      </c>
      <c r="I13" s="287">
        <v>7.4632034632034632</v>
      </c>
      <c r="J13" s="287">
        <f t="shared" si="1"/>
        <v>7.3183785911058639</v>
      </c>
    </row>
    <row r="14" spans="1:10" ht="17.25" customHeight="1">
      <c r="A14" s="6">
        <v>27</v>
      </c>
      <c r="B14" s="18" t="s">
        <v>17</v>
      </c>
      <c r="C14" s="18" t="s">
        <v>73</v>
      </c>
      <c r="D14" s="17" t="s">
        <v>75</v>
      </c>
      <c r="E14" s="18" t="s">
        <v>52</v>
      </c>
      <c r="F14" s="68">
        <f>tphk3!P34</f>
        <v>7.1818181818181817</v>
      </c>
      <c r="G14" s="68">
        <f>tphk3!P95</f>
        <v>7</v>
      </c>
      <c r="H14" s="68">
        <f t="shared" si="0"/>
        <v>7.0991735537190088</v>
      </c>
      <c r="I14" s="287">
        <v>7.4632034632034632</v>
      </c>
      <c r="J14" s="287">
        <f t="shared" si="1"/>
        <v>7.281188508461236</v>
      </c>
    </row>
    <row r="15" spans="1:10" ht="17.25" customHeight="1">
      <c r="A15" s="6">
        <v>28</v>
      </c>
      <c r="B15" s="18" t="s">
        <v>76</v>
      </c>
      <c r="C15" s="18" t="s">
        <v>77</v>
      </c>
      <c r="D15" s="17" t="s">
        <v>78</v>
      </c>
      <c r="E15" s="18" t="s">
        <v>63</v>
      </c>
      <c r="F15" s="68">
        <f>tphk3!P35</f>
        <v>8.1818181818181817</v>
      </c>
      <c r="G15" s="68">
        <f>tphk3!P96</f>
        <v>8</v>
      </c>
      <c r="H15" s="68">
        <f t="shared" si="0"/>
        <v>8.0991735537190088</v>
      </c>
      <c r="I15" s="287">
        <v>7.0519480519480524</v>
      </c>
      <c r="J15" s="287">
        <f t="shared" si="1"/>
        <v>7.5755608028335306</v>
      </c>
    </row>
    <row r="16" spans="1:10" ht="17.25" customHeight="1">
      <c r="A16" s="6">
        <v>30</v>
      </c>
      <c r="B16" s="44" t="s">
        <v>79</v>
      </c>
      <c r="C16" s="44" t="s">
        <v>80</v>
      </c>
      <c r="D16" s="43" t="s">
        <v>81</v>
      </c>
      <c r="E16" s="44" t="s">
        <v>82</v>
      </c>
      <c r="F16" s="68">
        <f>tphk3!P37</f>
        <v>7.6363636363636367</v>
      </c>
      <c r="G16" s="68">
        <f>tphk3!P98</f>
        <v>7.6363636363636367</v>
      </c>
      <c r="H16" s="68">
        <f t="shared" si="0"/>
        <v>7.6363636363636367</v>
      </c>
      <c r="I16" s="287">
        <v>8.0505050505050502</v>
      </c>
      <c r="J16" s="287">
        <f t="shared" si="1"/>
        <v>7.8434343434343434</v>
      </c>
    </row>
    <row r="17" spans="1:10" ht="17.25" customHeight="1">
      <c r="A17" s="6">
        <v>31</v>
      </c>
      <c r="B17" s="23" t="s">
        <v>83</v>
      </c>
      <c r="C17" s="23" t="s">
        <v>80</v>
      </c>
      <c r="D17" s="22" t="s">
        <v>84</v>
      </c>
      <c r="E17" s="23" t="s">
        <v>85</v>
      </c>
      <c r="F17" s="68">
        <f>tphk3!P38</f>
        <v>8.545454545454545</v>
      </c>
      <c r="G17" s="68">
        <f>tphk3!P99</f>
        <v>8.1818181818181817</v>
      </c>
      <c r="H17" s="68">
        <f t="shared" si="0"/>
        <v>8.3801652892561975</v>
      </c>
      <c r="I17" s="287">
        <v>7.7789321789321786</v>
      </c>
      <c r="J17" s="287">
        <f t="shared" si="1"/>
        <v>8.0795487340941889</v>
      </c>
    </row>
    <row r="18" spans="1:10" ht="17.25" customHeight="1">
      <c r="A18" s="6">
        <v>32</v>
      </c>
      <c r="B18" s="44" t="s">
        <v>4</v>
      </c>
      <c r="C18" s="44" t="s">
        <v>86</v>
      </c>
      <c r="D18" s="45">
        <v>37231</v>
      </c>
      <c r="E18" s="44" t="s">
        <v>87</v>
      </c>
      <c r="F18" s="68">
        <f>tphk3!P39</f>
        <v>7.3636363636363633</v>
      </c>
      <c r="G18" s="68">
        <f>tphk3!P100</f>
        <v>7.6363636363636367</v>
      </c>
      <c r="H18" s="68">
        <f t="shared" si="0"/>
        <v>7.4876033057851252</v>
      </c>
      <c r="I18" s="287">
        <v>7.7402597402597397</v>
      </c>
      <c r="J18" s="287">
        <f t="shared" si="1"/>
        <v>7.6139315230224325</v>
      </c>
    </row>
    <row r="19" spans="1:10" ht="17.25" customHeight="1">
      <c r="A19" s="6">
        <v>33</v>
      </c>
      <c r="B19" s="18" t="s">
        <v>36</v>
      </c>
      <c r="C19" s="18" t="s">
        <v>88</v>
      </c>
      <c r="D19" s="17" t="s">
        <v>89</v>
      </c>
      <c r="E19" s="18" t="s">
        <v>22</v>
      </c>
      <c r="F19" s="68">
        <f>tphk3!P40</f>
        <v>7.7272727272727275</v>
      </c>
      <c r="G19" s="68">
        <f>tphk3!P101</f>
        <v>7</v>
      </c>
      <c r="H19" s="68">
        <f t="shared" si="0"/>
        <v>7.3966942148760344</v>
      </c>
      <c r="I19" s="287">
        <v>7.5670995670995671</v>
      </c>
      <c r="J19" s="287">
        <f t="shared" si="1"/>
        <v>7.4818968909878008</v>
      </c>
    </row>
    <row r="20" spans="1:10" ht="17.25" customHeight="1">
      <c r="A20" s="6">
        <v>36</v>
      </c>
      <c r="B20" s="49" t="s">
        <v>96</v>
      </c>
      <c r="C20" s="49" t="s">
        <v>97</v>
      </c>
      <c r="D20" s="48" t="s">
        <v>98</v>
      </c>
      <c r="E20" s="49" t="s">
        <v>99</v>
      </c>
      <c r="F20" s="68">
        <f>tphk3!P43</f>
        <v>7.1818181818181817</v>
      </c>
      <c r="G20" s="68">
        <f>tphk3!P104</f>
        <v>7.1818181818181817</v>
      </c>
      <c r="H20" s="68">
        <f t="shared" si="0"/>
        <v>7.1818181818181817</v>
      </c>
      <c r="I20" s="287">
        <v>7.4499278499278496</v>
      </c>
      <c r="J20" s="287">
        <f t="shared" si="1"/>
        <v>7.3158730158730156</v>
      </c>
    </row>
    <row r="21" spans="1:10" ht="17.25" customHeight="1">
      <c r="A21" s="6">
        <v>40</v>
      </c>
      <c r="B21" s="18" t="s">
        <v>13</v>
      </c>
      <c r="C21" s="18" t="s">
        <v>105</v>
      </c>
      <c r="D21" s="17" t="s">
        <v>106</v>
      </c>
      <c r="E21" s="18" t="s">
        <v>22</v>
      </c>
      <c r="F21" s="68">
        <f>tphk3!P47</f>
        <v>7.3636363636363633</v>
      </c>
      <c r="G21" s="68">
        <f>tphk3!P108</f>
        <v>6.6363636363636367</v>
      </c>
      <c r="H21" s="68">
        <f t="shared" si="0"/>
        <v>7.0330578512396702</v>
      </c>
      <c r="I21" s="287">
        <v>7.5457431457431445</v>
      </c>
      <c r="J21" s="287">
        <f t="shared" si="1"/>
        <v>7.2894004984914069</v>
      </c>
    </row>
    <row r="22" spans="1:10" ht="17.25" customHeight="1">
      <c r="A22" s="6">
        <v>42</v>
      </c>
      <c r="B22" s="18" t="s">
        <v>27</v>
      </c>
      <c r="C22" s="18" t="s">
        <v>123</v>
      </c>
      <c r="D22" s="17" t="s">
        <v>124</v>
      </c>
      <c r="E22" s="18" t="s">
        <v>125</v>
      </c>
      <c r="F22" s="68">
        <f>tphk3!P49</f>
        <v>7.8181818181818183</v>
      </c>
      <c r="G22" s="68">
        <f>tphk3!P110</f>
        <v>7</v>
      </c>
      <c r="H22" s="68">
        <f t="shared" si="0"/>
        <v>7.446280991735537</v>
      </c>
      <c r="I22" s="287">
        <v>7.9558441558441553</v>
      </c>
      <c r="J22" s="287">
        <f t="shared" si="1"/>
        <v>7.7010625737898462</v>
      </c>
    </row>
    <row r="23" spans="1:10" ht="17.25" customHeight="1">
      <c r="A23" s="6">
        <v>43</v>
      </c>
      <c r="B23" s="40" t="s">
        <v>110</v>
      </c>
      <c r="C23" s="40" t="s">
        <v>111</v>
      </c>
      <c r="D23" s="51" t="s">
        <v>112</v>
      </c>
      <c r="E23" s="40" t="s">
        <v>28</v>
      </c>
      <c r="F23" s="68">
        <f>tphk3!P50</f>
        <v>8.3636363636363633</v>
      </c>
      <c r="G23" s="68">
        <f>tphk3!P111</f>
        <v>8</v>
      </c>
      <c r="H23" s="68">
        <f t="shared" si="0"/>
        <v>8.1983471074380176</v>
      </c>
      <c r="I23" s="287">
        <v>7.4819624819624817</v>
      </c>
      <c r="J23" s="287">
        <f t="shared" si="1"/>
        <v>7.8401547947002497</v>
      </c>
    </row>
    <row r="24" spans="1:10" ht="17.25" customHeight="1">
      <c r="A24" s="6">
        <v>45</v>
      </c>
      <c r="B24" s="18" t="s">
        <v>117</v>
      </c>
      <c r="C24" s="18" t="s">
        <v>116</v>
      </c>
      <c r="D24" s="17" t="s">
        <v>118</v>
      </c>
      <c r="E24" s="18" t="s">
        <v>44</v>
      </c>
      <c r="F24" s="68">
        <f>tphk3!P52</f>
        <v>7.3636363636363633</v>
      </c>
      <c r="G24" s="68">
        <f>tphk3!P113</f>
        <v>7.1818181818181817</v>
      </c>
      <c r="H24" s="68">
        <f t="shared" si="0"/>
        <v>7.2809917355371905</v>
      </c>
      <c r="I24" s="287">
        <v>7.7281385281385289</v>
      </c>
      <c r="J24" s="287">
        <f t="shared" si="1"/>
        <v>7.5045651318378592</v>
      </c>
    </row>
    <row r="25" spans="1:10" ht="17.25" customHeight="1">
      <c r="A25" s="66">
        <v>47</v>
      </c>
      <c r="B25" s="111" t="s">
        <v>160</v>
      </c>
      <c r="C25" s="111" t="s">
        <v>161</v>
      </c>
      <c r="D25" s="110"/>
      <c r="E25" s="111"/>
      <c r="F25" s="81">
        <f>tphk3!P54</f>
        <v>7.3636363636363633</v>
      </c>
      <c r="G25" s="81">
        <f>tphk3!P115</f>
        <v>6.6363636363636367</v>
      </c>
      <c r="H25" s="81">
        <f t="shared" si="0"/>
        <v>7.0330578512396702</v>
      </c>
      <c r="I25" s="288">
        <v>8.0265512265512289</v>
      </c>
      <c r="J25" s="288">
        <f t="shared" si="1"/>
        <v>7.5298045388954495</v>
      </c>
    </row>
  </sheetData>
  <mergeCells count="6">
    <mergeCell ref="A1:H1"/>
    <mergeCell ref="A2:H2"/>
    <mergeCell ref="A4:A5"/>
    <mergeCell ref="B4:C5"/>
    <mergeCell ref="D4:D5"/>
    <mergeCell ref="E4:E5"/>
  </mergeCells>
  <pageMargins left="0.7" right="0.7" top="0.7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187"/>
  <sheetViews>
    <sheetView topLeftCell="A28" workbookViewId="0">
      <selection activeCell="P45" sqref="P45"/>
    </sheetView>
  </sheetViews>
  <sheetFormatPr defaultRowHeight="15"/>
  <cols>
    <col min="1" max="1" width="4.85546875" customWidth="1"/>
    <col min="2" max="2" width="17.7109375" customWidth="1"/>
    <col min="3" max="3" width="8.28515625" customWidth="1"/>
    <col min="4" max="4" width="13.5703125" customWidth="1"/>
    <col min="5" max="5" width="47.140625" customWidth="1"/>
    <col min="6" max="11" width="4.42578125" customWidth="1"/>
    <col min="12" max="12" width="6.7109375" customWidth="1"/>
    <col min="13" max="13" width="9.140625" customWidth="1"/>
    <col min="14" max="14" width="4.85546875" customWidth="1"/>
    <col min="15" max="15" width="6.28515625" customWidth="1"/>
  </cols>
  <sheetData>
    <row r="1" spans="1:16" ht="18.75">
      <c r="A1" s="676" t="s">
        <v>126</v>
      </c>
      <c r="B1" s="676"/>
      <c r="C1" s="676"/>
      <c r="D1" s="676"/>
      <c r="E1" s="676"/>
      <c r="F1" s="676"/>
      <c r="G1" s="676"/>
      <c r="H1" s="676"/>
      <c r="I1" s="676"/>
      <c r="J1" s="676"/>
      <c r="K1" s="676"/>
      <c r="L1" s="676"/>
      <c r="M1" s="676"/>
      <c r="N1" s="676"/>
      <c r="O1" s="676"/>
      <c r="P1" s="676"/>
    </row>
    <row r="2" spans="1:16" ht="18.75">
      <c r="A2" s="676" t="s">
        <v>256</v>
      </c>
      <c r="B2" s="676"/>
      <c r="C2" s="676"/>
      <c r="D2" s="676"/>
      <c r="E2" s="676"/>
      <c r="F2" s="676"/>
      <c r="G2" s="676"/>
      <c r="H2" s="676"/>
      <c r="I2" s="676"/>
      <c r="J2" s="676"/>
      <c r="K2" s="676"/>
      <c r="L2" s="676"/>
      <c r="M2" s="676"/>
      <c r="N2" s="676"/>
      <c r="O2" s="676"/>
      <c r="P2" s="676"/>
    </row>
    <row r="3" spans="1:16" ht="18.75">
      <c r="A3" s="676" t="s">
        <v>127</v>
      </c>
      <c r="B3" s="676"/>
      <c r="C3" s="676"/>
      <c r="D3" s="676"/>
      <c r="E3" s="676"/>
      <c r="F3" s="676"/>
      <c r="G3" s="676"/>
      <c r="H3" s="676"/>
      <c r="I3" s="676"/>
      <c r="J3" s="676"/>
      <c r="K3" s="676"/>
      <c r="L3" s="676"/>
      <c r="M3" s="676"/>
      <c r="N3" s="676"/>
      <c r="O3" s="676"/>
      <c r="P3" s="676"/>
    </row>
    <row r="4" spans="1:16" ht="18.75">
      <c r="A4" s="677" t="s">
        <v>257</v>
      </c>
      <c r="B4" s="677"/>
      <c r="C4" s="677"/>
      <c r="D4" s="677"/>
      <c r="E4" s="677"/>
      <c r="F4" s="677"/>
      <c r="G4" s="677"/>
      <c r="H4" s="677"/>
      <c r="I4" s="677"/>
      <c r="J4" s="677"/>
      <c r="K4" s="677"/>
      <c r="L4" s="677"/>
      <c r="M4" s="677"/>
      <c r="N4" s="677"/>
      <c r="O4" s="677"/>
      <c r="P4" s="677"/>
    </row>
    <row r="5" spans="1:16" ht="18.75">
      <c r="A5" s="678" t="s">
        <v>258</v>
      </c>
      <c r="B5" s="678"/>
      <c r="C5" s="678"/>
      <c r="D5" s="678"/>
      <c r="E5" s="678"/>
      <c r="F5" s="678"/>
      <c r="G5" s="678"/>
      <c r="H5" s="678"/>
      <c r="I5" s="678"/>
      <c r="J5" s="678"/>
      <c r="K5" s="678"/>
      <c r="L5" s="678"/>
      <c r="M5" s="678"/>
      <c r="N5" s="678"/>
      <c r="O5" s="678"/>
      <c r="P5" s="678"/>
    </row>
    <row r="6" spans="1:16" ht="28.5">
      <c r="A6" s="661" t="s">
        <v>128</v>
      </c>
      <c r="B6" s="661" t="s">
        <v>129</v>
      </c>
      <c r="C6" s="661"/>
      <c r="D6" s="662" t="s">
        <v>130</v>
      </c>
      <c r="E6" s="662" t="s">
        <v>131</v>
      </c>
      <c r="F6" s="683" t="s">
        <v>132</v>
      </c>
      <c r="G6" s="683"/>
      <c r="H6" s="683"/>
      <c r="I6" s="683"/>
      <c r="J6" s="683"/>
      <c r="K6" s="683"/>
      <c r="L6" s="692" t="s">
        <v>244</v>
      </c>
      <c r="M6" s="693"/>
      <c r="N6" s="662" t="s">
        <v>135</v>
      </c>
      <c r="O6" s="662"/>
      <c r="P6" s="249" t="s">
        <v>264</v>
      </c>
    </row>
    <row r="7" spans="1:16">
      <c r="A7" s="661"/>
      <c r="B7" s="661"/>
      <c r="C7" s="661"/>
      <c r="D7" s="662"/>
      <c r="E7" s="662"/>
      <c r="F7" s="683"/>
      <c r="G7" s="683"/>
      <c r="H7" s="683"/>
      <c r="I7" s="683"/>
      <c r="J7" s="683"/>
      <c r="K7" s="683"/>
      <c r="L7" s="250" t="s">
        <v>133</v>
      </c>
      <c r="M7" s="251" t="s">
        <v>134</v>
      </c>
      <c r="N7" s="292" t="s">
        <v>133</v>
      </c>
      <c r="O7" s="292" t="s">
        <v>134</v>
      </c>
      <c r="P7" s="252">
        <v>2</v>
      </c>
    </row>
    <row r="8" spans="1:16">
      <c r="A8" s="293">
        <v>1</v>
      </c>
      <c r="B8" s="24" t="s">
        <v>0</v>
      </c>
      <c r="C8" s="25" t="s">
        <v>1</v>
      </c>
      <c r="D8" s="294" t="s">
        <v>2</v>
      </c>
      <c r="E8" s="27" t="s">
        <v>3</v>
      </c>
      <c r="F8" s="295">
        <v>8</v>
      </c>
      <c r="G8" s="295">
        <v>7</v>
      </c>
      <c r="H8" s="296"/>
      <c r="I8" s="296"/>
      <c r="J8" s="296"/>
      <c r="K8" s="296"/>
      <c r="L8" s="295">
        <v>7</v>
      </c>
      <c r="M8" s="297"/>
      <c r="N8" s="298">
        <f>(SUM(F8:G8)*2+L8*3)/7</f>
        <v>7.2857142857142856</v>
      </c>
      <c r="O8" s="297"/>
      <c r="P8" s="299">
        <f>MAX(N8,O8)</f>
        <v>7.2857142857142856</v>
      </c>
    </row>
    <row r="9" spans="1:16">
      <c r="A9" s="293">
        <v>2</v>
      </c>
      <c r="B9" s="24" t="s">
        <v>4</v>
      </c>
      <c r="C9" s="25" t="s">
        <v>5</v>
      </c>
      <c r="D9" s="294" t="s">
        <v>137</v>
      </c>
      <c r="E9" s="27" t="s">
        <v>138</v>
      </c>
      <c r="F9" s="295">
        <v>7</v>
      </c>
      <c r="G9" s="295">
        <v>8</v>
      </c>
      <c r="H9" s="296"/>
      <c r="I9" s="296"/>
      <c r="J9" s="296"/>
      <c r="K9" s="296"/>
      <c r="L9" s="295">
        <v>8</v>
      </c>
      <c r="M9" s="297"/>
      <c r="N9" s="298">
        <f t="shared" ref="N9:N57" si="0">(SUM(F9:G9)*2+L9*3)/7</f>
        <v>7.7142857142857144</v>
      </c>
      <c r="O9" s="297"/>
      <c r="P9" s="299">
        <f t="shared" ref="P9:P57" si="1">MAX(N9,O9)</f>
        <v>7.7142857142857144</v>
      </c>
    </row>
    <row r="10" spans="1:16">
      <c r="A10" s="293">
        <v>3</v>
      </c>
      <c r="B10" s="24" t="s">
        <v>6</v>
      </c>
      <c r="C10" s="25" t="s">
        <v>7</v>
      </c>
      <c r="D10" s="294" t="s">
        <v>8</v>
      </c>
      <c r="E10" s="27" t="s">
        <v>9</v>
      </c>
      <c r="F10" s="295">
        <v>8</v>
      </c>
      <c r="G10" s="295">
        <v>7</v>
      </c>
      <c r="H10" s="296"/>
      <c r="I10" s="296"/>
      <c r="J10" s="296"/>
      <c r="K10" s="296"/>
      <c r="L10" s="295">
        <v>7</v>
      </c>
      <c r="M10" s="297"/>
      <c r="N10" s="298">
        <f t="shared" si="0"/>
        <v>7.2857142857142856</v>
      </c>
      <c r="O10" s="297"/>
      <c r="P10" s="299">
        <f t="shared" si="1"/>
        <v>7.2857142857142856</v>
      </c>
    </row>
    <row r="11" spans="1:16">
      <c r="A11" s="293">
        <v>4</v>
      </c>
      <c r="B11" s="24" t="s">
        <v>10</v>
      </c>
      <c r="C11" s="25" t="s">
        <v>11</v>
      </c>
      <c r="D11" s="26">
        <v>37142</v>
      </c>
      <c r="E11" s="27" t="s">
        <v>12</v>
      </c>
      <c r="F11" s="295">
        <v>8</v>
      </c>
      <c r="G11" s="295">
        <v>7</v>
      </c>
      <c r="H11" s="296"/>
      <c r="I11" s="296"/>
      <c r="J11" s="296"/>
      <c r="K11" s="296"/>
      <c r="L11" s="295">
        <v>8</v>
      </c>
      <c r="M11" s="297"/>
      <c r="N11" s="298">
        <f t="shared" si="0"/>
        <v>7.7142857142857144</v>
      </c>
      <c r="O11" s="297"/>
      <c r="P11" s="299">
        <f t="shared" si="1"/>
        <v>7.7142857142857144</v>
      </c>
    </row>
    <row r="12" spans="1:16">
      <c r="A12" s="293">
        <v>5</v>
      </c>
      <c r="B12" s="24" t="s">
        <v>13</v>
      </c>
      <c r="C12" s="25" t="s">
        <v>14</v>
      </c>
      <c r="D12" s="294" t="s">
        <v>15</v>
      </c>
      <c r="E12" s="27" t="s">
        <v>16</v>
      </c>
      <c r="F12" s="295">
        <v>8</v>
      </c>
      <c r="G12" s="295">
        <v>8</v>
      </c>
      <c r="H12" s="296"/>
      <c r="I12" s="296"/>
      <c r="J12" s="296"/>
      <c r="K12" s="296"/>
      <c r="L12" s="295">
        <v>8</v>
      </c>
      <c r="M12" s="297"/>
      <c r="N12" s="298">
        <f t="shared" si="0"/>
        <v>8</v>
      </c>
      <c r="O12" s="297"/>
      <c r="P12" s="299">
        <f t="shared" si="1"/>
        <v>8</v>
      </c>
    </row>
    <row r="13" spans="1:16">
      <c r="A13" s="103">
        <v>6</v>
      </c>
      <c r="B13" s="300" t="s">
        <v>17</v>
      </c>
      <c r="C13" s="301" t="s">
        <v>18</v>
      </c>
      <c r="D13" s="302"/>
      <c r="E13" s="303"/>
      <c r="F13" s="270"/>
      <c r="G13" s="304"/>
      <c r="H13" s="304"/>
      <c r="I13" s="304"/>
      <c r="J13" s="304"/>
      <c r="K13" s="304"/>
      <c r="L13" s="304"/>
      <c r="M13" s="305"/>
      <c r="N13" s="306"/>
      <c r="O13" s="305"/>
      <c r="P13" s="299" t="s">
        <v>163</v>
      </c>
    </row>
    <row r="14" spans="1:16">
      <c r="A14" s="293">
        <v>7</v>
      </c>
      <c r="B14" s="24" t="s">
        <v>23</v>
      </c>
      <c r="C14" s="25" t="s">
        <v>24</v>
      </c>
      <c r="D14" s="26">
        <v>36929</v>
      </c>
      <c r="E14" s="27" t="s">
        <v>25</v>
      </c>
      <c r="F14" s="295">
        <v>8</v>
      </c>
      <c r="G14" s="295">
        <v>7</v>
      </c>
      <c r="H14" s="296"/>
      <c r="I14" s="296"/>
      <c r="J14" s="296"/>
      <c r="K14" s="296"/>
      <c r="L14" s="295">
        <v>7</v>
      </c>
      <c r="M14" s="297"/>
      <c r="N14" s="298">
        <f t="shared" si="0"/>
        <v>7.2857142857142856</v>
      </c>
      <c r="O14" s="297"/>
      <c r="P14" s="299">
        <f t="shared" si="1"/>
        <v>7.2857142857142856</v>
      </c>
    </row>
    <row r="15" spans="1:16">
      <c r="A15" s="293">
        <v>8</v>
      </c>
      <c r="B15" s="24" t="s">
        <v>139</v>
      </c>
      <c r="C15" s="25" t="s">
        <v>140</v>
      </c>
      <c r="D15" s="294" t="s">
        <v>141</v>
      </c>
      <c r="E15" s="27" t="s">
        <v>142</v>
      </c>
      <c r="F15" s="295">
        <v>7</v>
      </c>
      <c r="G15" s="295">
        <v>8</v>
      </c>
      <c r="H15" s="296"/>
      <c r="I15" s="296"/>
      <c r="J15" s="296"/>
      <c r="K15" s="296"/>
      <c r="L15" s="295">
        <v>7</v>
      </c>
      <c r="M15" s="297"/>
      <c r="N15" s="298">
        <f t="shared" si="0"/>
        <v>7.2857142857142856</v>
      </c>
      <c r="O15" s="297"/>
      <c r="P15" s="299">
        <f t="shared" si="1"/>
        <v>7.2857142857142856</v>
      </c>
    </row>
    <row r="16" spans="1:16">
      <c r="A16" s="293">
        <v>9</v>
      </c>
      <c r="B16" s="24" t="s">
        <v>143</v>
      </c>
      <c r="C16" s="25" t="s">
        <v>144</v>
      </c>
      <c r="D16" s="294" t="s">
        <v>145</v>
      </c>
      <c r="E16" s="27" t="s">
        <v>26</v>
      </c>
      <c r="F16" s="295">
        <v>8</v>
      </c>
      <c r="G16" s="295">
        <v>8</v>
      </c>
      <c r="H16" s="296"/>
      <c r="I16" s="296"/>
      <c r="J16" s="296"/>
      <c r="K16" s="296"/>
      <c r="L16" s="295">
        <v>7</v>
      </c>
      <c r="M16" s="297"/>
      <c r="N16" s="298">
        <f t="shared" si="0"/>
        <v>7.5714285714285712</v>
      </c>
      <c r="O16" s="297"/>
      <c r="P16" s="299">
        <f t="shared" si="1"/>
        <v>7.5714285714285712</v>
      </c>
    </row>
    <row r="17" spans="1:16">
      <c r="A17" s="103">
        <v>10</v>
      </c>
      <c r="B17" s="101" t="s">
        <v>29</v>
      </c>
      <c r="C17" s="102" t="s">
        <v>30</v>
      </c>
      <c r="D17" s="307">
        <v>37231</v>
      </c>
      <c r="E17" s="104" t="s">
        <v>31</v>
      </c>
      <c r="F17" s="270"/>
      <c r="G17" s="304"/>
      <c r="H17" s="304"/>
      <c r="I17" s="304"/>
      <c r="J17" s="304"/>
      <c r="K17" s="304"/>
      <c r="L17" s="304"/>
      <c r="M17" s="305"/>
      <c r="N17" s="306"/>
      <c r="O17" s="305"/>
      <c r="P17" s="299" t="s">
        <v>163</v>
      </c>
    </row>
    <row r="18" spans="1:16">
      <c r="A18" s="293">
        <v>11</v>
      </c>
      <c r="B18" s="308" t="s">
        <v>32</v>
      </c>
      <c r="C18" s="309" t="s">
        <v>33</v>
      </c>
      <c r="D18" s="310" t="s">
        <v>34</v>
      </c>
      <c r="E18" s="311" t="s">
        <v>35</v>
      </c>
      <c r="F18" s="295">
        <v>8</v>
      </c>
      <c r="G18" s="295">
        <v>8</v>
      </c>
      <c r="H18" s="296"/>
      <c r="I18" s="296"/>
      <c r="J18" s="296"/>
      <c r="K18" s="296"/>
      <c r="L18" s="295">
        <v>7</v>
      </c>
      <c r="M18" s="297"/>
      <c r="N18" s="298">
        <f t="shared" si="0"/>
        <v>7.5714285714285712</v>
      </c>
      <c r="O18" s="297"/>
      <c r="P18" s="299">
        <f t="shared" si="1"/>
        <v>7.5714285714285712</v>
      </c>
    </row>
    <row r="19" spans="1:16">
      <c r="A19" s="103">
        <v>12</v>
      </c>
      <c r="B19" s="300" t="s">
        <v>36</v>
      </c>
      <c r="C19" s="301" t="s">
        <v>37</v>
      </c>
      <c r="D19" s="312"/>
      <c r="E19" s="303"/>
      <c r="F19" s="313"/>
      <c r="G19" s="304"/>
      <c r="H19" s="304"/>
      <c r="I19" s="304"/>
      <c r="J19" s="304"/>
      <c r="K19" s="304"/>
      <c r="L19" s="304"/>
      <c r="M19" s="305"/>
      <c r="N19" s="306"/>
      <c r="O19" s="305"/>
      <c r="P19" s="299" t="s">
        <v>163</v>
      </c>
    </row>
    <row r="20" spans="1:16">
      <c r="A20" s="103">
        <v>13</v>
      </c>
      <c r="B20" s="101" t="s">
        <v>146</v>
      </c>
      <c r="C20" s="102" t="s">
        <v>147</v>
      </c>
      <c r="D20" s="314"/>
      <c r="E20" s="104"/>
      <c r="F20" s="313"/>
      <c r="G20" s="304"/>
      <c r="H20" s="304"/>
      <c r="I20" s="304"/>
      <c r="J20" s="304"/>
      <c r="K20" s="304"/>
      <c r="L20" s="304"/>
      <c r="M20" s="305"/>
      <c r="N20" s="306"/>
      <c r="O20" s="305"/>
      <c r="P20" s="299" t="s">
        <v>163</v>
      </c>
    </row>
    <row r="21" spans="1:16">
      <c r="A21" s="293">
        <v>14</v>
      </c>
      <c r="B21" s="24" t="s">
        <v>13</v>
      </c>
      <c r="C21" s="25" t="s">
        <v>40</v>
      </c>
      <c r="D21" s="294" t="s">
        <v>41</v>
      </c>
      <c r="E21" s="27" t="s">
        <v>149</v>
      </c>
      <c r="F21" s="295">
        <v>8</v>
      </c>
      <c r="G21" s="295">
        <v>8</v>
      </c>
      <c r="H21" s="296"/>
      <c r="I21" s="296"/>
      <c r="J21" s="296"/>
      <c r="K21" s="296"/>
      <c r="L21" s="295">
        <v>7</v>
      </c>
      <c r="M21" s="297"/>
      <c r="N21" s="298">
        <f t="shared" si="0"/>
        <v>7.5714285714285712</v>
      </c>
      <c r="O21" s="297"/>
      <c r="P21" s="299">
        <f t="shared" si="1"/>
        <v>7.5714285714285712</v>
      </c>
    </row>
    <row r="22" spans="1:16">
      <c r="A22" s="293">
        <v>15</v>
      </c>
      <c r="B22" s="24" t="s">
        <v>42</v>
      </c>
      <c r="C22" s="25" t="s">
        <v>40</v>
      </c>
      <c r="D22" s="294" t="s">
        <v>43</v>
      </c>
      <c r="E22" s="27" t="s">
        <v>22</v>
      </c>
      <c r="F22" s="295">
        <v>8</v>
      </c>
      <c r="G22" s="295">
        <v>8</v>
      </c>
      <c r="H22" s="296"/>
      <c r="I22" s="296"/>
      <c r="J22" s="296"/>
      <c r="K22" s="296"/>
      <c r="L22" s="295">
        <v>7</v>
      </c>
      <c r="M22" s="297"/>
      <c r="N22" s="298">
        <f t="shared" si="0"/>
        <v>7.5714285714285712</v>
      </c>
      <c r="O22" s="297"/>
      <c r="P22" s="299">
        <f t="shared" si="1"/>
        <v>7.5714285714285712</v>
      </c>
    </row>
    <row r="23" spans="1:16">
      <c r="A23" s="103">
        <v>16</v>
      </c>
      <c r="B23" s="300" t="s">
        <v>45</v>
      </c>
      <c r="C23" s="301" t="s">
        <v>46</v>
      </c>
      <c r="D23" s="312"/>
      <c r="E23" s="303"/>
      <c r="F23" s="270"/>
      <c r="G23" s="304"/>
      <c r="H23" s="304"/>
      <c r="I23" s="304"/>
      <c r="J23" s="304"/>
      <c r="K23" s="304"/>
      <c r="L23" s="304"/>
      <c r="M23" s="305"/>
      <c r="N23" s="306"/>
      <c r="O23" s="305"/>
      <c r="P23" s="299" t="s">
        <v>163</v>
      </c>
    </row>
    <row r="24" spans="1:16">
      <c r="A24" s="293">
        <v>17</v>
      </c>
      <c r="B24" s="24" t="s">
        <v>36</v>
      </c>
      <c r="C24" s="25" t="s">
        <v>46</v>
      </c>
      <c r="D24" s="294" t="s">
        <v>49</v>
      </c>
      <c r="E24" s="27" t="s">
        <v>44</v>
      </c>
      <c r="F24" s="295">
        <v>7</v>
      </c>
      <c r="G24" s="295">
        <v>8</v>
      </c>
      <c r="H24" s="296"/>
      <c r="I24" s="296"/>
      <c r="J24" s="296"/>
      <c r="K24" s="296"/>
      <c r="L24" s="295">
        <v>8</v>
      </c>
      <c r="M24" s="297"/>
      <c r="N24" s="298">
        <f t="shared" si="0"/>
        <v>7.7142857142857144</v>
      </c>
      <c r="O24" s="297"/>
      <c r="P24" s="299">
        <f t="shared" si="1"/>
        <v>7.7142857142857144</v>
      </c>
    </row>
    <row r="25" spans="1:16">
      <c r="A25" s="293">
        <v>18</v>
      </c>
      <c r="B25" s="24" t="s">
        <v>50</v>
      </c>
      <c r="C25" s="25" t="s">
        <v>46</v>
      </c>
      <c r="D25" s="26">
        <v>36739</v>
      </c>
      <c r="E25" s="27" t="s">
        <v>51</v>
      </c>
      <c r="F25" s="295">
        <v>8</v>
      </c>
      <c r="G25" s="295">
        <v>8</v>
      </c>
      <c r="H25" s="296"/>
      <c r="I25" s="296"/>
      <c r="J25" s="296"/>
      <c r="K25" s="296"/>
      <c r="L25" s="295">
        <v>8</v>
      </c>
      <c r="M25" s="297"/>
      <c r="N25" s="298">
        <f t="shared" si="0"/>
        <v>8</v>
      </c>
      <c r="O25" s="297"/>
      <c r="P25" s="299">
        <f t="shared" si="1"/>
        <v>8</v>
      </c>
    </row>
    <row r="26" spans="1:16">
      <c r="A26" s="103">
        <v>19</v>
      </c>
      <c r="B26" s="101" t="s">
        <v>53</v>
      </c>
      <c r="C26" s="102" t="s">
        <v>54</v>
      </c>
      <c r="D26" s="314" t="s">
        <v>55</v>
      </c>
      <c r="E26" s="104" t="s">
        <v>56</v>
      </c>
      <c r="F26" s="270"/>
      <c r="G26" s="304"/>
      <c r="H26" s="304"/>
      <c r="I26" s="304"/>
      <c r="J26" s="304"/>
      <c r="K26" s="304"/>
      <c r="L26" s="315"/>
      <c r="M26" s="305"/>
      <c r="N26" s="306"/>
      <c r="O26" s="305"/>
      <c r="P26" s="299" t="s">
        <v>163</v>
      </c>
    </row>
    <row r="27" spans="1:16">
      <c r="A27" s="103">
        <v>20</v>
      </c>
      <c r="B27" s="101" t="s">
        <v>57</v>
      </c>
      <c r="C27" s="102" t="s">
        <v>58</v>
      </c>
      <c r="D27" s="314" t="s">
        <v>59</v>
      </c>
      <c r="E27" s="104" t="s">
        <v>60</v>
      </c>
      <c r="F27" s="270"/>
      <c r="G27" s="304"/>
      <c r="H27" s="304"/>
      <c r="I27" s="304"/>
      <c r="J27" s="304"/>
      <c r="K27" s="304"/>
      <c r="L27" s="315"/>
      <c r="M27" s="305"/>
      <c r="N27" s="306"/>
      <c r="O27" s="305"/>
      <c r="P27" s="299" t="s">
        <v>163</v>
      </c>
    </row>
    <row r="28" spans="1:16">
      <c r="A28" s="103">
        <v>21</v>
      </c>
      <c r="B28" s="101" t="s">
        <v>17</v>
      </c>
      <c r="C28" s="102" t="s">
        <v>61</v>
      </c>
      <c r="D28" s="314" t="s">
        <v>62</v>
      </c>
      <c r="E28" s="104" t="s">
        <v>63</v>
      </c>
      <c r="F28" s="270"/>
      <c r="G28" s="304"/>
      <c r="H28" s="304"/>
      <c r="I28" s="304"/>
      <c r="J28" s="304"/>
      <c r="K28" s="304"/>
      <c r="L28" s="304"/>
      <c r="M28" s="305"/>
      <c r="N28" s="306"/>
      <c r="O28" s="305"/>
      <c r="P28" s="299" t="s">
        <v>163</v>
      </c>
    </row>
    <row r="29" spans="1:16">
      <c r="A29" s="103">
        <v>22</v>
      </c>
      <c r="B29" s="101" t="s">
        <v>64</v>
      </c>
      <c r="C29" s="102" t="s">
        <v>65</v>
      </c>
      <c r="D29" s="316">
        <v>36923</v>
      </c>
      <c r="E29" s="104" t="s">
        <v>66</v>
      </c>
      <c r="F29" s="270"/>
      <c r="G29" s="304"/>
      <c r="H29" s="304"/>
      <c r="I29" s="304"/>
      <c r="J29" s="304"/>
      <c r="K29" s="304"/>
      <c r="L29" s="304"/>
      <c r="M29" s="305"/>
      <c r="N29" s="306"/>
      <c r="O29" s="305"/>
      <c r="P29" s="299" t="s">
        <v>163</v>
      </c>
    </row>
    <row r="30" spans="1:16">
      <c r="A30" s="293">
        <v>23</v>
      </c>
      <c r="B30" s="24" t="s">
        <v>21</v>
      </c>
      <c r="C30" s="25" t="s">
        <v>67</v>
      </c>
      <c r="D30" s="294" t="s">
        <v>68</v>
      </c>
      <c r="E30" s="27" t="s">
        <v>69</v>
      </c>
      <c r="F30" s="295">
        <v>8</v>
      </c>
      <c r="G30" s="295">
        <v>7</v>
      </c>
      <c r="H30" s="296"/>
      <c r="I30" s="296"/>
      <c r="J30" s="296"/>
      <c r="K30" s="296"/>
      <c r="L30" s="295">
        <v>8</v>
      </c>
      <c r="M30" s="297"/>
      <c r="N30" s="298">
        <f t="shared" si="0"/>
        <v>7.7142857142857144</v>
      </c>
      <c r="O30" s="297"/>
      <c r="P30" s="299">
        <f t="shared" si="1"/>
        <v>7.7142857142857144</v>
      </c>
    </row>
    <row r="31" spans="1:16">
      <c r="A31" s="293">
        <v>24</v>
      </c>
      <c r="B31" s="24" t="s">
        <v>150</v>
      </c>
      <c r="C31" s="25" t="s">
        <v>67</v>
      </c>
      <c r="D31" s="294" t="s">
        <v>151</v>
      </c>
      <c r="E31" s="27" t="s">
        <v>39</v>
      </c>
      <c r="F31" s="295">
        <v>8</v>
      </c>
      <c r="G31" s="295">
        <v>8</v>
      </c>
      <c r="H31" s="296"/>
      <c r="I31" s="296"/>
      <c r="J31" s="296"/>
      <c r="K31" s="296"/>
      <c r="L31" s="295">
        <v>8</v>
      </c>
      <c r="M31" s="297"/>
      <c r="N31" s="298">
        <f t="shared" si="0"/>
        <v>8</v>
      </c>
      <c r="O31" s="297"/>
      <c r="P31" s="299">
        <f t="shared" si="1"/>
        <v>8</v>
      </c>
    </row>
    <row r="32" spans="1:16">
      <c r="A32" s="293">
        <v>25</v>
      </c>
      <c r="B32" s="24" t="s">
        <v>70</v>
      </c>
      <c r="C32" s="25" t="s">
        <v>71</v>
      </c>
      <c r="D32" s="26">
        <v>37014</v>
      </c>
      <c r="E32" s="27" t="s">
        <v>72</v>
      </c>
      <c r="F32" s="295">
        <v>7</v>
      </c>
      <c r="G32" s="295">
        <v>8</v>
      </c>
      <c r="H32" s="296"/>
      <c r="I32" s="296"/>
      <c r="J32" s="296"/>
      <c r="K32" s="296"/>
      <c r="L32" s="295">
        <v>8</v>
      </c>
      <c r="M32" s="297"/>
      <c r="N32" s="298">
        <f t="shared" si="0"/>
        <v>7.7142857142857144</v>
      </c>
      <c r="O32" s="297"/>
      <c r="P32" s="299">
        <f t="shared" si="1"/>
        <v>7.7142857142857144</v>
      </c>
    </row>
    <row r="33" spans="1:16">
      <c r="A33" s="293">
        <v>26</v>
      </c>
      <c r="B33" s="24" t="s">
        <v>17</v>
      </c>
      <c r="C33" s="25" t="s">
        <v>73</v>
      </c>
      <c r="D33" s="294" t="s">
        <v>74</v>
      </c>
      <c r="E33" s="27" t="s">
        <v>56</v>
      </c>
      <c r="F33" s="295">
        <v>7</v>
      </c>
      <c r="G33" s="295">
        <v>8</v>
      </c>
      <c r="H33" s="296"/>
      <c r="I33" s="296"/>
      <c r="J33" s="296"/>
      <c r="K33" s="296"/>
      <c r="L33" s="295">
        <v>7</v>
      </c>
      <c r="M33" s="297"/>
      <c r="N33" s="298">
        <f t="shared" si="0"/>
        <v>7.2857142857142856</v>
      </c>
      <c r="O33" s="297"/>
      <c r="P33" s="299">
        <f t="shared" si="1"/>
        <v>7.2857142857142856</v>
      </c>
    </row>
    <row r="34" spans="1:16">
      <c r="A34" s="293">
        <v>27</v>
      </c>
      <c r="B34" s="24" t="s">
        <v>17</v>
      </c>
      <c r="C34" s="25" t="s">
        <v>73</v>
      </c>
      <c r="D34" s="294" t="s">
        <v>75</v>
      </c>
      <c r="E34" s="27" t="s">
        <v>52</v>
      </c>
      <c r="F34" s="295">
        <v>7</v>
      </c>
      <c r="G34" s="295">
        <v>8</v>
      </c>
      <c r="H34" s="296"/>
      <c r="I34" s="296"/>
      <c r="J34" s="296"/>
      <c r="K34" s="296"/>
      <c r="L34" s="295">
        <v>7</v>
      </c>
      <c r="M34" s="297"/>
      <c r="N34" s="298">
        <f t="shared" si="0"/>
        <v>7.2857142857142856</v>
      </c>
      <c r="O34" s="297"/>
      <c r="P34" s="299">
        <f t="shared" si="1"/>
        <v>7.2857142857142856</v>
      </c>
    </row>
    <row r="35" spans="1:16">
      <c r="A35" s="293">
        <v>28</v>
      </c>
      <c r="B35" s="24" t="s">
        <v>76</v>
      </c>
      <c r="C35" s="25" t="s">
        <v>77</v>
      </c>
      <c r="D35" s="294" t="s">
        <v>78</v>
      </c>
      <c r="E35" s="27" t="s">
        <v>63</v>
      </c>
      <c r="F35" s="295">
        <v>8</v>
      </c>
      <c r="G35" s="295">
        <v>7</v>
      </c>
      <c r="H35" s="296"/>
      <c r="I35" s="296"/>
      <c r="J35" s="296"/>
      <c r="K35" s="296"/>
      <c r="L35" s="295">
        <v>7</v>
      </c>
      <c r="M35" s="297"/>
      <c r="N35" s="298">
        <f t="shared" si="0"/>
        <v>7.2857142857142856</v>
      </c>
      <c r="O35" s="297"/>
      <c r="P35" s="299">
        <f t="shared" si="1"/>
        <v>7.2857142857142856</v>
      </c>
    </row>
    <row r="36" spans="1:16">
      <c r="A36" s="103">
        <v>29</v>
      </c>
      <c r="B36" s="101" t="s">
        <v>119</v>
      </c>
      <c r="C36" s="102" t="s">
        <v>120</v>
      </c>
      <c r="D36" s="314" t="s">
        <v>121</v>
      </c>
      <c r="E36" s="104" t="s">
        <v>122</v>
      </c>
      <c r="F36" s="270"/>
      <c r="G36" s="304"/>
      <c r="H36" s="304"/>
      <c r="I36" s="304"/>
      <c r="J36" s="304"/>
      <c r="K36" s="304"/>
      <c r="L36" s="317"/>
      <c r="M36" s="305"/>
      <c r="N36" s="306"/>
      <c r="O36" s="305"/>
      <c r="P36" s="299" t="s">
        <v>163</v>
      </c>
    </row>
    <row r="37" spans="1:16">
      <c r="A37" s="293">
        <v>30</v>
      </c>
      <c r="B37" s="308" t="s">
        <v>79</v>
      </c>
      <c r="C37" s="309" t="s">
        <v>80</v>
      </c>
      <c r="D37" s="310" t="s">
        <v>81</v>
      </c>
      <c r="E37" s="311" t="s">
        <v>82</v>
      </c>
      <c r="F37" s="295">
        <v>6</v>
      </c>
      <c r="G37" s="295">
        <v>7</v>
      </c>
      <c r="H37" s="296"/>
      <c r="I37" s="296"/>
      <c r="J37" s="296"/>
      <c r="K37" s="296"/>
      <c r="L37" s="295">
        <v>7</v>
      </c>
      <c r="M37" s="297"/>
      <c r="N37" s="298">
        <f t="shared" si="0"/>
        <v>6.7142857142857144</v>
      </c>
      <c r="O37" s="297"/>
      <c r="P37" s="299">
        <f t="shared" si="1"/>
        <v>6.7142857142857144</v>
      </c>
    </row>
    <row r="38" spans="1:16">
      <c r="A38" s="293">
        <v>31</v>
      </c>
      <c r="B38" s="308" t="s">
        <v>83</v>
      </c>
      <c r="C38" s="309" t="s">
        <v>80</v>
      </c>
      <c r="D38" s="310" t="s">
        <v>84</v>
      </c>
      <c r="E38" s="311" t="s">
        <v>85</v>
      </c>
      <c r="F38" s="295">
        <v>7</v>
      </c>
      <c r="G38" s="295">
        <v>8</v>
      </c>
      <c r="H38" s="296"/>
      <c r="I38" s="296"/>
      <c r="J38" s="296"/>
      <c r="K38" s="296"/>
      <c r="L38" s="295">
        <v>7</v>
      </c>
      <c r="M38" s="297"/>
      <c r="N38" s="298">
        <f t="shared" si="0"/>
        <v>7.2857142857142856</v>
      </c>
      <c r="O38" s="297"/>
      <c r="P38" s="299">
        <f t="shared" si="1"/>
        <v>7.2857142857142856</v>
      </c>
    </row>
    <row r="39" spans="1:16">
      <c r="A39" s="293">
        <v>32</v>
      </c>
      <c r="B39" s="308" t="s">
        <v>4</v>
      </c>
      <c r="C39" s="309" t="s">
        <v>86</v>
      </c>
      <c r="D39" s="318">
        <v>37231</v>
      </c>
      <c r="E39" s="311" t="s">
        <v>87</v>
      </c>
      <c r="F39" s="295">
        <v>8</v>
      </c>
      <c r="G39" s="295">
        <v>8</v>
      </c>
      <c r="H39" s="296"/>
      <c r="I39" s="296"/>
      <c r="J39" s="296"/>
      <c r="K39" s="296"/>
      <c r="L39" s="295">
        <v>7</v>
      </c>
      <c r="M39" s="297"/>
      <c r="N39" s="298">
        <f t="shared" si="0"/>
        <v>7.5714285714285712</v>
      </c>
      <c r="O39" s="297"/>
      <c r="P39" s="299">
        <f t="shared" si="1"/>
        <v>7.5714285714285712</v>
      </c>
    </row>
    <row r="40" spans="1:16">
      <c r="A40" s="293">
        <v>33</v>
      </c>
      <c r="B40" s="24" t="s">
        <v>36</v>
      </c>
      <c r="C40" s="25" t="s">
        <v>88</v>
      </c>
      <c r="D40" s="294" t="s">
        <v>89</v>
      </c>
      <c r="E40" s="27" t="s">
        <v>22</v>
      </c>
      <c r="F40" s="295">
        <v>8</v>
      </c>
      <c r="G40" s="295">
        <v>7</v>
      </c>
      <c r="H40" s="296"/>
      <c r="I40" s="296"/>
      <c r="J40" s="296"/>
      <c r="K40" s="296"/>
      <c r="L40" s="295">
        <v>7</v>
      </c>
      <c r="M40" s="297"/>
      <c r="N40" s="298">
        <f t="shared" si="0"/>
        <v>7.2857142857142856</v>
      </c>
      <c r="O40" s="297"/>
      <c r="P40" s="299">
        <f t="shared" si="1"/>
        <v>7.2857142857142856</v>
      </c>
    </row>
    <row r="41" spans="1:16">
      <c r="A41" s="103">
        <v>34</v>
      </c>
      <c r="B41" s="101" t="s">
        <v>94</v>
      </c>
      <c r="C41" s="102" t="s">
        <v>152</v>
      </c>
      <c r="D41" s="314" t="s">
        <v>95</v>
      </c>
      <c r="E41" s="104" t="s">
        <v>44</v>
      </c>
      <c r="F41" s="270"/>
      <c r="G41" s="304"/>
      <c r="H41" s="304"/>
      <c r="I41" s="304"/>
      <c r="J41" s="304"/>
      <c r="K41" s="304"/>
      <c r="L41" s="315"/>
      <c r="M41" s="305"/>
      <c r="N41" s="306"/>
      <c r="O41" s="305"/>
      <c r="P41" s="299" t="s">
        <v>163</v>
      </c>
    </row>
    <row r="42" spans="1:16">
      <c r="A42" s="103">
        <v>35</v>
      </c>
      <c r="B42" s="101" t="s">
        <v>91</v>
      </c>
      <c r="C42" s="102" t="s">
        <v>90</v>
      </c>
      <c r="D42" s="103" t="s">
        <v>92</v>
      </c>
      <c r="E42" s="104" t="s">
        <v>93</v>
      </c>
      <c r="F42" s="313"/>
      <c r="G42" s="304"/>
      <c r="H42" s="304"/>
      <c r="I42" s="304"/>
      <c r="J42" s="304"/>
      <c r="K42" s="304"/>
      <c r="L42" s="315"/>
      <c r="M42" s="305"/>
      <c r="N42" s="306"/>
      <c r="O42" s="305"/>
      <c r="P42" s="299" t="s">
        <v>163</v>
      </c>
    </row>
    <row r="43" spans="1:16">
      <c r="A43" s="293">
        <v>36</v>
      </c>
      <c r="B43" s="308" t="s">
        <v>96</v>
      </c>
      <c r="C43" s="309" t="s">
        <v>97</v>
      </c>
      <c r="D43" s="310" t="s">
        <v>98</v>
      </c>
      <c r="E43" s="311" t="s">
        <v>99</v>
      </c>
      <c r="F43" s="295">
        <v>8</v>
      </c>
      <c r="G43" s="295">
        <v>7</v>
      </c>
      <c r="H43" s="296"/>
      <c r="I43" s="296"/>
      <c r="J43" s="296"/>
      <c r="K43" s="296"/>
      <c r="L43" s="295">
        <v>8</v>
      </c>
      <c r="M43" s="297"/>
      <c r="N43" s="298">
        <f t="shared" si="0"/>
        <v>7.7142857142857144</v>
      </c>
      <c r="O43" s="297"/>
      <c r="P43" s="299">
        <f t="shared" si="1"/>
        <v>7.7142857142857144</v>
      </c>
    </row>
    <row r="44" spans="1:16">
      <c r="A44" s="293">
        <v>37</v>
      </c>
      <c r="B44" s="24" t="s">
        <v>13</v>
      </c>
      <c r="C44" s="25" t="s">
        <v>97</v>
      </c>
      <c r="D44" s="294" t="s">
        <v>153</v>
      </c>
      <c r="E44" s="27" t="s">
        <v>48</v>
      </c>
      <c r="F44" s="295">
        <v>8</v>
      </c>
      <c r="G44" s="295">
        <v>7</v>
      </c>
      <c r="H44" s="296"/>
      <c r="I44" s="296"/>
      <c r="J44" s="296"/>
      <c r="K44" s="296"/>
      <c r="L44" s="295">
        <v>7</v>
      </c>
      <c r="M44" s="297"/>
      <c r="N44" s="298">
        <f t="shared" si="0"/>
        <v>7.2857142857142856</v>
      </c>
      <c r="O44" s="297"/>
      <c r="P44" s="299">
        <f t="shared" si="1"/>
        <v>7.2857142857142856</v>
      </c>
    </row>
    <row r="45" spans="1:16">
      <c r="A45" s="293">
        <v>38</v>
      </c>
      <c r="B45" s="308" t="s">
        <v>100</v>
      </c>
      <c r="C45" s="309" t="s">
        <v>101</v>
      </c>
      <c r="D45" s="318">
        <v>37014</v>
      </c>
      <c r="E45" s="311" t="s">
        <v>102</v>
      </c>
      <c r="F45" s="295">
        <v>7</v>
      </c>
      <c r="G45" s="295">
        <v>8</v>
      </c>
      <c r="H45" s="296"/>
      <c r="I45" s="296"/>
      <c r="J45" s="296"/>
      <c r="K45" s="296"/>
      <c r="L45" s="319">
        <v>7</v>
      </c>
      <c r="M45" s="297"/>
      <c r="N45" s="298">
        <f t="shared" si="0"/>
        <v>7.2857142857142856</v>
      </c>
      <c r="O45" s="297"/>
      <c r="P45" s="299">
        <f t="shared" si="1"/>
        <v>7.2857142857142856</v>
      </c>
    </row>
    <row r="46" spans="1:16">
      <c r="A46" s="103">
        <v>39</v>
      </c>
      <c r="B46" s="101" t="s">
        <v>21</v>
      </c>
      <c r="C46" s="102" t="s">
        <v>103</v>
      </c>
      <c r="D46" s="314" t="s">
        <v>104</v>
      </c>
      <c r="E46" s="104" t="s">
        <v>44</v>
      </c>
      <c r="F46" s="270"/>
      <c r="G46" s="304"/>
      <c r="H46" s="304"/>
      <c r="I46" s="304"/>
      <c r="J46" s="304"/>
      <c r="K46" s="304"/>
      <c r="L46" s="317"/>
      <c r="M46" s="305"/>
      <c r="N46" s="306"/>
      <c r="O46" s="305"/>
      <c r="P46" s="299" t="s">
        <v>163</v>
      </c>
    </row>
    <row r="47" spans="1:16">
      <c r="A47" s="293">
        <v>40</v>
      </c>
      <c r="B47" s="24" t="s">
        <v>13</v>
      </c>
      <c r="C47" s="25" t="s">
        <v>105</v>
      </c>
      <c r="D47" s="294" t="s">
        <v>106</v>
      </c>
      <c r="E47" s="27" t="s">
        <v>22</v>
      </c>
      <c r="F47" s="295">
        <v>8</v>
      </c>
      <c r="G47" s="295">
        <v>8</v>
      </c>
      <c r="H47" s="296"/>
      <c r="I47" s="296"/>
      <c r="J47" s="296"/>
      <c r="K47" s="296"/>
      <c r="L47" s="295">
        <v>7</v>
      </c>
      <c r="M47" s="297"/>
      <c r="N47" s="298">
        <f t="shared" si="0"/>
        <v>7.5714285714285712</v>
      </c>
      <c r="O47" s="297"/>
      <c r="P47" s="299">
        <f t="shared" si="1"/>
        <v>7.5714285714285712</v>
      </c>
    </row>
    <row r="48" spans="1:16">
      <c r="A48" s="293">
        <v>41</v>
      </c>
      <c r="B48" s="308" t="s">
        <v>107</v>
      </c>
      <c r="C48" s="309" t="s">
        <v>108</v>
      </c>
      <c r="D48" s="318">
        <v>37175</v>
      </c>
      <c r="E48" s="311" t="s">
        <v>109</v>
      </c>
      <c r="F48" s="295">
        <v>8</v>
      </c>
      <c r="G48" s="295">
        <v>7</v>
      </c>
      <c r="H48" s="296"/>
      <c r="I48" s="296"/>
      <c r="J48" s="296"/>
      <c r="K48" s="296"/>
      <c r="L48" s="295">
        <v>7</v>
      </c>
      <c r="M48" s="297"/>
      <c r="N48" s="298">
        <f t="shared" si="0"/>
        <v>7.2857142857142856</v>
      </c>
      <c r="O48" s="297"/>
      <c r="P48" s="299">
        <f t="shared" si="1"/>
        <v>7.2857142857142856</v>
      </c>
    </row>
    <row r="49" spans="1:16">
      <c r="A49" s="293">
        <v>42</v>
      </c>
      <c r="B49" s="24" t="s">
        <v>27</v>
      </c>
      <c r="C49" s="25" t="s">
        <v>123</v>
      </c>
      <c r="D49" s="294" t="s">
        <v>124</v>
      </c>
      <c r="E49" s="27" t="s">
        <v>125</v>
      </c>
      <c r="F49" s="295">
        <v>7</v>
      </c>
      <c r="G49" s="295">
        <v>8</v>
      </c>
      <c r="H49" s="296"/>
      <c r="I49" s="296"/>
      <c r="J49" s="296"/>
      <c r="K49" s="296"/>
      <c r="L49" s="295">
        <v>7</v>
      </c>
      <c r="M49" s="297"/>
      <c r="N49" s="298">
        <f t="shared" si="0"/>
        <v>7.2857142857142856</v>
      </c>
      <c r="O49" s="297"/>
      <c r="P49" s="299">
        <f t="shared" si="1"/>
        <v>7.2857142857142856</v>
      </c>
    </row>
    <row r="50" spans="1:16">
      <c r="A50" s="293">
        <v>43</v>
      </c>
      <c r="B50" s="24" t="s">
        <v>110</v>
      </c>
      <c r="C50" s="25" t="s">
        <v>111</v>
      </c>
      <c r="D50" s="294" t="s">
        <v>112</v>
      </c>
      <c r="E50" s="27" t="s">
        <v>28</v>
      </c>
      <c r="F50" s="295">
        <v>8</v>
      </c>
      <c r="G50" s="295">
        <v>8</v>
      </c>
      <c r="H50" s="296"/>
      <c r="I50" s="296"/>
      <c r="J50" s="296"/>
      <c r="K50" s="296"/>
      <c r="L50" s="295">
        <v>8</v>
      </c>
      <c r="M50" s="297"/>
      <c r="N50" s="298">
        <f t="shared" si="0"/>
        <v>8</v>
      </c>
      <c r="O50" s="297"/>
      <c r="P50" s="299">
        <f t="shared" si="1"/>
        <v>8</v>
      </c>
    </row>
    <row r="51" spans="1:16">
      <c r="A51" s="293">
        <v>44</v>
      </c>
      <c r="B51" s="24" t="s">
        <v>113</v>
      </c>
      <c r="C51" s="25" t="s">
        <v>114</v>
      </c>
      <c r="D51" s="294" t="s">
        <v>115</v>
      </c>
      <c r="E51" s="27" t="s">
        <v>56</v>
      </c>
      <c r="F51" s="295">
        <v>6</v>
      </c>
      <c r="G51" s="295">
        <v>7</v>
      </c>
      <c r="H51" s="296"/>
      <c r="I51" s="296"/>
      <c r="J51" s="296"/>
      <c r="K51" s="296"/>
      <c r="L51" s="295">
        <v>7</v>
      </c>
      <c r="M51" s="297"/>
      <c r="N51" s="298">
        <f t="shared" si="0"/>
        <v>6.7142857142857144</v>
      </c>
      <c r="O51" s="297"/>
      <c r="P51" s="299">
        <f t="shared" si="1"/>
        <v>6.7142857142857144</v>
      </c>
    </row>
    <row r="52" spans="1:16">
      <c r="A52" s="293">
        <v>45</v>
      </c>
      <c r="B52" s="24" t="s">
        <v>117</v>
      </c>
      <c r="C52" s="25" t="s">
        <v>116</v>
      </c>
      <c r="D52" s="294" t="s">
        <v>118</v>
      </c>
      <c r="E52" s="27" t="s">
        <v>44</v>
      </c>
      <c r="F52" s="295">
        <v>8</v>
      </c>
      <c r="G52" s="295">
        <v>8</v>
      </c>
      <c r="H52" s="296"/>
      <c r="I52" s="296"/>
      <c r="J52" s="296"/>
      <c r="K52" s="296"/>
      <c r="L52" s="295">
        <v>8</v>
      </c>
      <c r="M52" s="297"/>
      <c r="N52" s="298">
        <f t="shared" si="0"/>
        <v>8</v>
      </c>
      <c r="O52" s="297"/>
      <c r="P52" s="299">
        <f t="shared" si="1"/>
        <v>8</v>
      </c>
    </row>
    <row r="53" spans="1:16">
      <c r="A53" s="293">
        <v>46</v>
      </c>
      <c r="B53" s="101" t="s">
        <v>158</v>
      </c>
      <c r="C53" s="102" t="s">
        <v>159</v>
      </c>
      <c r="D53" s="314"/>
      <c r="E53" s="104"/>
      <c r="F53" s="270"/>
      <c r="G53" s="304"/>
      <c r="H53" s="304"/>
      <c r="I53" s="304"/>
      <c r="J53" s="304"/>
      <c r="K53" s="304"/>
      <c r="L53" s="317"/>
      <c r="M53" s="305"/>
      <c r="N53" s="306"/>
      <c r="O53" s="305"/>
      <c r="P53" s="299" t="s">
        <v>163</v>
      </c>
    </row>
    <row r="54" spans="1:16">
      <c r="A54" s="293">
        <v>47</v>
      </c>
      <c r="B54" s="320" t="s">
        <v>160</v>
      </c>
      <c r="C54" s="321" t="s">
        <v>161</v>
      </c>
      <c r="D54" s="322"/>
      <c r="E54" s="323"/>
      <c r="F54" s="295">
        <v>8</v>
      </c>
      <c r="G54" s="295">
        <v>7</v>
      </c>
      <c r="H54" s="296"/>
      <c r="I54" s="296"/>
      <c r="J54" s="296"/>
      <c r="K54" s="296"/>
      <c r="L54" s="295">
        <v>8</v>
      </c>
      <c r="M54" s="297"/>
      <c r="N54" s="298">
        <f t="shared" si="0"/>
        <v>7.7142857142857144</v>
      </c>
      <c r="O54" s="297"/>
      <c r="P54" s="299">
        <f t="shared" si="1"/>
        <v>7.7142857142857144</v>
      </c>
    </row>
    <row r="55" spans="1:16">
      <c r="A55" s="293">
        <v>48</v>
      </c>
      <c r="B55" s="320" t="s">
        <v>53</v>
      </c>
      <c r="C55" s="321" t="s">
        <v>162</v>
      </c>
      <c r="D55" s="322"/>
      <c r="E55" s="323"/>
      <c r="F55" s="295">
        <v>6</v>
      </c>
      <c r="G55" s="295">
        <v>9</v>
      </c>
      <c r="H55" s="296"/>
      <c r="I55" s="296"/>
      <c r="J55" s="296"/>
      <c r="K55" s="296"/>
      <c r="L55" s="295">
        <v>8</v>
      </c>
      <c r="M55" s="297"/>
      <c r="N55" s="298">
        <f t="shared" si="0"/>
        <v>7.7142857142857144</v>
      </c>
      <c r="O55" s="297"/>
      <c r="P55" s="299">
        <f t="shared" si="1"/>
        <v>7.7142857142857144</v>
      </c>
    </row>
    <row r="56" spans="1:16">
      <c r="A56" s="293">
        <v>49</v>
      </c>
      <c r="B56" s="60" t="s">
        <v>235</v>
      </c>
      <c r="C56" s="60" t="s">
        <v>236</v>
      </c>
      <c r="D56" s="322"/>
      <c r="E56" s="323"/>
      <c r="F56" s="295">
        <v>7</v>
      </c>
      <c r="G56" s="295">
        <v>8</v>
      </c>
      <c r="H56" s="296"/>
      <c r="I56" s="296"/>
      <c r="J56" s="296"/>
      <c r="K56" s="296"/>
      <c r="L56" s="295">
        <v>7</v>
      </c>
      <c r="M56" s="297"/>
      <c r="N56" s="298">
        <f t="shared" si="0"/>
        <v>7.2857142857142856</v>
      </c>
      <c r="O56" s="297"/>
      <c r="P56" s="299">
        <f t="shared" si="1"/>
        <v>7.2857142857142856</v>
      </c>
    </row>
    <row r="57" spans="1:16">
      <c r="A57" s="293">
        <v>51</v>
      </c>
      <c r="B57" s="60" t="s">
        <v>179</v>
      </c>
      <c r="C57" s="60" t="s">
        <v>180</v>
      </c>
      <c r="D57" s="322"/>
      <c r="E57" s="323"/>
      <c r="F57" s="295">
        <v>8</v>
      </c>
      <c r="G57" s="295">
        <v>7</v>
      </c>
      <c r="H57" s="296"/>
      <c r="I57" s="296"/>
      <c r="J57" s="296"/>
      <c r="K57" s="296"/>
      <c r="L57" s="295">
        <v>7</v>
      </c>
      <c r="M57" s="297"/>
      <c r="N57" s="298">
        <f t="shared" si="0"/>
        <v>7.2857142857142856</v>
      </c>
      <c r="O57" s="297"/>
      <c r="P57" s="299">
        <f t="shared" si="1"/>
        <v>7.2857142857142856</v>
      </c>
    </row>
    <row r="58" spans="1:16">
      <c r="A58" s="293">
        <v>52</v>
      </c>
      <c r="B58" s="60" t="s">
        <v>193</v>
      </c>
      <c r="C58" s="60" t="s">
        <v>194</v>
      </c>
      <c r="D58" s="324"/>
      <c r="E58" s="325"/>
      <c r="P58" t="s">
        <v>163</v>
      </c>
    </row>
    <row r="59" spans="1:16">
      <c r="A59" s="293">
        <v>53</v>
      </c>
      <c r="B59" s="60" t="s">
        <v>269</v>
      </c>
      <c r="C59" s="60" t="s">
        <v>147</v>
      </c>
      <c r="D59" s="4"/>
      <c r="E59" s="3"/>
      <c r="F59" s="445">
        <v>8</v>
      </c>
      <c r="G59" s="446">
        <v>7</v>
      </c>
      <c r="H59" s="153"/>
      <c r="I59" s="153"/>
      <c r="J59" s="154"/>
      <c r="K59" s="154"/>
      <c r="L59" s="235">
        <v>7</v>
      </c>
      <c r="M59" s="156"/>
      <c r="N59" s="329">
        <f>(SUM(F59:G59)*2+L59*3)/7</f>
        <v>7.2857142857142856</v>
      </c>
      <c r="O59" s="156"/>
      <c r="P59" s="299">
        <f>MAX(N59,O59)</f>
        <v>7.2857142857142856</v>
      </c>
    </row>
    <row r="60" spans="1:16">
      <c r="A60" s="293">
        <v>54</v>
      </c>
      <c r="B60" s="111" t="s">
        <v>21</v>
      </c>
      <c r="C60" s="111" t="s">
        <v>194</v>
      </c>
      <c r="D60" s="4"/>
      <c r="E60" s="3"/>
      <c r="F60" s="326">
        <v>8</v>
      </c>
      <c r="G60" s="326">
        <v>7</v>
      </c>
      <c r="H60" s="327"/>
      <c r="I60" s="327"/>
      <c r="J60" s="327"/>
      <c r="K60" s="327"/>
      <c r="L60" s="326">
        <v>8</v>
      </c>
      <c r="M60" s="328"/>
      <c r="N60" s="329">
        <f>(SUM(F60:G60)*2+L60*3)/7</f>
        <v>7.7142857142857144</v>
      </c>
      <c r="O60" s="328"/>
      <c r="P60" s="299">
        <f>MAX(N60,O60)</f>
        <v>7.7142857142857144</v>
      </c>
    </row>
    <row r="61" spans="1:16">
      <c r="A61" s="152"/>
      <c r="B61" s="338"/>
      <c r="C61" s="338"/>
      <c r="D61" s="339"/>
      <c r="E61" s="338"/>
      <c r="F61" s="78"/>
      <c r="G61" s="154"/>
      <c r="H61" s="154"/>
      <c r="I61" s="154"/>
      <c r="J61" s="154"/>
      <c r="K61" s="154"/>
      <c r="L61" s="154"/>
      <c r="M61" s="337"/>
      <c r="N61" s="235"/>
      <c r="O61" s="337"/>
      <c r="P61" s="236"/>
    </row>
    <row r="62" spans="1:16" ht="18.75">
      <c r="A62" s="676" t="s">
        <v>126</v>
      </c>
      <c r="B62" s="676"/>
      <c r="C62" s="676"/>
      <c r="D62" s="676"/>
      <c r="E62" s="676"/>
      <c r="F62" s="676"/>
      <c r="G62" s="676"/>
      <c r="H62" s="676"/>
      <c r="I62" s="676"/>
      <c r="J62" s="676"/>
      <c r="K62" s="676"/>
      <c r="L62" s="676"/>
      <c r="M62" s="676"/>
      <c r="N62" s="676"/>
      <c r="O62" s="676"/>
      <c r="P62" s="676"/>
    </row>
    <row r="63" spans="1:16" ht="18.75">
      <c r="A63" s="676" t="s">
        <v>256</v>
      </c>
      <c r="B63" s="676"/>
      <c r="C63" s="676"/>
      <c r="D63" s="676"/>
      <c r="E63" s="676"/>
      <c r="F63" s="676"/>
      <c r="G63" s="676"/>
      <c r="H63" s="676"/>
      <c r="I63" s="676"/>
      <c r="J63" s="676"/>
      <c r="K63" s="676"/>
      <c r="L63" s="676"/>
      <c r="M63" s="676"/>
      <c r="N63" s="676"/>
      <c r="O63" s="676"/>
      <c r="P63" s="676"/>
    </row>
    <row r="64" spans="1:16" ht="18.75">
      <c r="A64" s="676" t="s">
        <v>127</v>
      </c>
      <c r="B64" s="676"/>
      <c r="C64" s="676"/>
      <c r="D64" s="676"/>
      <c r="E64" s="676"/>
      <c r="F64" s="676"/>
      <c r="G64" s="676"/>
      <c r="H64" s="676"/>
      <c r="I64" s="676"/>
      <c r="J64" s="676"/>
      <c r="K64" s="676"/>
      <c r="L64" s="676"/>
      <c r="M64" s="676"/>
      <c r="N64" s="676"/>
      <c r="O64" s="676"/>
      <c r="P64" s="676"/>
    </row>
    <row r="65" spans="1:16" ht="18.75">
      <c r="A65" s="677" t="s">
        <v>259</v>
      </c>
      <c r="B65" s="677"/>
      <c r="C65" s="677"/>
      <c r="D65" s="677"/>
      <c r="E65" s="677"/>
      <c r="F65" s="677"/>
      <c r="G65" s="677"/>
      <c r="H65" s="677"/>
      <c r="I65" s="677"/>
      <c r="J65" s="677"/>
      <c r="K65" s="677"/>
      <c r="L65" s="677"/>
      <c r="M65" s="677"/>
      <c r="N65" s="677"/>
      <c r="O65" s="677"/>
      <c r="P65" s="60"/>
    </row>
    <row r="66" spans="1:16" ht="18.75">
      <c r="A66" s="702" t="s">
        <v>260</v>
      </c>
      <c r="B66" s="702"/>
      <c r="C66" s="702"/>
      <c r="D66" s="702"/>
      <c r="E66" s="702"/>
      <c r="F66" s="702"/>
      <c r="G66" s="702"/>
      <c r="H66" s="702"/>
      <c r="I66" s="702"/>
      <c r="J66" s="702"/>
      <c r="K66" s="702"/>
      <c r="L66" s="702"/>
      <c r="M66" s="702"/>
      <c r="N66" s="702"/>
      <c r="O66" s="702"/>
      <c r="P66" s="60"/>
    </row>
    <row r="67" spans="1:16" ht="42.75">
      <c r="A67" s="661" t="s">
        <v>128</v>
      </c>
      <c r="B67" s="661" t="s">
        <v>129</v>
      </c>
      <c r="C67" s="661"/>
      <c r="D67" s="662" t="s">
        <v>130</v>
      </c>
      <c r="E67" s="662" t="s">
        <v>131</v>
      </c>
      <c r="F67" s="683" t="s">
        <v>132</v>
      </c>
      <c r="G67" s="683"/>
      <c r="H67" s="683"/>
      <c r="I67" s="683"/>
      <c r="J67" s="683"/>
      <c r="K67" s="683"/>
      <c r="L67" s="692" t="s">
        <v>244</v>
      </c>
      <c r="M67" s="693"/>
      <c r="N67" s="662" t="s">
        <v>135</v>
      </c>
      <c r="O67" s="662"/>
      <c r="P67" s="249" t="s">
        <v>265</v>
      </c>
    </row>
    <row r="68" spans="1:16">
      <c r="A68" s="661"/>
      <c r="B68" s="661"/>
      <c r="C68" s="661"/>
      <c r="D68" s="662"/>
      <c r="E68" s="662"/>
      <c r="F68" s="683"/>
      <c r="G68" s="683"/>
      <c r="H68" s="683"/>
      <c r="I68" s="683"/>
      <c r="J68" s="683"/>
      <c r="K68" s="683"/>
      <c r="L68" s="250" t="s">
        <v>133</v>
      </c>
      <c r="M68" s="251" t="s">
        <v>134</v>
      </c>
      <c r="N68" s="292" t="s">
        <v>133</v>
      </c>
      <c r="O68" s="292" t="s">
        <v>134</v>
      </c>
      <c r="P68" s="252"/>
    </row>
    <row r="69" spans="1:16" ht="15.75">
      <c r="A69" s="340">
        <v>1</v>
      </c>
      <c r="B69" s="341" t="s">
        <v>0</v>
      </c>
      <c r="C69" s="341" t="s">
        <v>1</v>
      </c>
      <c r="D69" s="342" t="s">
        <v>2</v>
      </c>
      <c r="E69" s="341" t="s">
        <v>3</v>
      </c>
      <c r="F69" s="343">
        <v>8</v>
      </c>
      <c r="G69" s="343">
        <v>9</v>
      </c>
      <c r="H69" s="344">
        <v>8</v>
      </c>
      <c r="I69" s="344">
        <v>7</v>
      </c>
      <c r="J69" s="344"/>
      <c r="K69" s="345"/>
      <c r="L69" s="344">
        <v>7</v>
      </c>
      <c r="M69" s="346"/>
      <c r="N69" s="347">
        <f>(SUM(F69:I69)*2+L69*3)/11</f>
        <v>7.7272727272727275</v>
      </c>
      <c r="O69" s="346"/>
      <c r="P69" s="348">
        <f>MAX(N69,O69)</f>
        <v>7.7272727272727275</v>
      </c>
    </row>
    <row r="70" spans="1:16" ht="15.75">
      <c r="A70" s="349">
        <v>2</v>
      </c>
      <c r="B70" s="350" t="s">
        <v>4</v>
      </c>
      <c r="C70" s="350" t="s">
        <v>5</v>
      </c>
      <c r="D70" s="351" t="s">
        <v>137</v>
      </c>
      <c r="E70" s="350" t="s">
        <v>138</v>
      </c>
      <c r="F70" s="352">
        <v>7</v>
      </c>
      <c r="G70" s="352">
        <v>8</v>
      </c>
      <c r="H70" s="353">
        <v>6</v>
      </c>
      <c r="I70" s="353">
        <v>7</v>
      </c>
      <c r="J70" s="353"/>
      <c r="K70" s="354"/>
      <c r="L70" s="353">
        <v>7</v>
      </c>
      <c r="M70" s="355"/>
      <c r="N70" s="356">
        <f t="shared" ref="N70:N121" si="2">(SUM(F70:I70)*2+L70*3)/11</f>
        <v>7</v>
      </c>
      <c r="O70" s="355"/>
      <c r="P70" s="348">
        <f t="shared" ref="P70:P121" si="3">MAX(N70,O70)</f>
        <v>7</v>
      </c>
    </row>
    <row r="71" spans="1:16" ht="15.75">
      <c r="A71" s="349">
        <v>3</v>
      </c>
      <c r="B71" s="350" t="s">
        <v>6</v>
      </c>
      <c r="C71" s="350" t="s">
        <v>7</v>
      </c>
      <c r="D71" s="351" t="s">
        <v>8</v>
      </c>
      <c r="E71" s="350" t="s">
        <v>9</v>
      </c>
      <c r="F71" s="352">
        <v>7</v>
      </c>
      <c r="G71" s="352">
        <v>8</v>
      </c>
      <c r="H71" s="353">
        <v>6</v>
      </c>
      <c r="I71" s="353">
        <v>7</v>
      </c>
      <c r="J71" s="353"/>
      <c r="K71" s="354"/>
      <c r="L71" s="353">
        <v>7</v>
      </c>
      <c r="M71" s="355"/>
      <c r="N71" s="356">
        <f t="shared" si="2"/>
        <v>7</v>
      </c>
      <c r="O71" s="355"/>
      <c r="P71" s="348">
        <f t="shared" si="3"/>
        <v>7</v>
      </c>
    </row>
    <row r="72" spans="1:16" ht="15.75">
      <c r="A72" s="349">
        <v>4</v>
      </c>
      <c r="B72" s="350" t="s">
        <v>10</v>
      </c>
      <c r="C72" s="350" t="s">
        <v>11</v>
      </c>
      <c r="D72" s="357">
        <v>37142</v>
      </c>
      <c r="E72" s="350" t="s">
        <v>12</v>
      </c>
      <c r="F72" s="352">
        <v>9</v>
      </c>
      <c r="G72" s="352">
        <v>9</v>
      </c>
      <c r="H72" s="353">
        <v>8</v>
      </c>
      <c r="I72" s="353">
        <v>9</v>
      </c>
      <c r="J72" s="353"/>
      <c r="K72" s="354"/>
      <c r="L72" s="353">
        <v>9</v>
      </c>
      <c r="M72" s="355"/>
      <c r="N72" s="356">
        <f t="shared" si="2"/>
        <v>8.8181818181818183</v>
      </c>
      <c r="O72" s="355"/>
      <c r="P72" s="348">
        <f t="shared" si="3"/>
        <v>8.8181818181818183</v>
      </c>
    </row>
    <row r="73" spans="1:16" ht="15.75">
      <c r="A73" s="349">
        <v>5</v>
      </c>
      <c r="B73" s="350" t="s">
        <v>13</v>
      </c>
      <c r="C73" s="350" t="s">
        <v>14</v>
      </c>
      <c r="D73" s="351" t="s">
        <v>15</v>
      </c>
      <c r="E73" s="350" t="s">
        <v>16</v>
      </c>
      <c r="F73" s="352">
        <v>7</v>
      </c>
      <c r="G73" s="352">
        <v>9</v>
      </c>
      <c r="H73" s="353">
        <v>8</v>
      </c>
      <c r="I73" s="353">
        <v>9</v>
      </c>
      <c r="J73" s="353"/>
      <c r="K73" s="354"/>
      <c r="L73" s="353">
        <v>9</v>
      </c>
      <c r="M73" s="355"/>
      <c r="N73" s="356">
        <f t="shared" si="2"/>
        <v>8.454545454545455</v>
      </c>
      <c r="O73" s="355"/>
      <c r="P73" s="348">
        <f t="shared" si="3"/>
        <v>8.454545454545455</v>
      </c>
    </row>
    <row r="74" spans="1:16" ht="15.75">
      <c r="A74" s="103">
        <v>6</v>
      </c>
      <c r="B74" s="303" t="s">
        <v>17</v>
      </c>
      <c r="C74" s="303" t="s">
        <v>18</v>
      </c>
      <c r="D74" s="302"/>
      <c r="E74" s="303"/>
      <c r="F74" s="358"/>
      <c r="G74" s="359"/>
      <c r="H74" s="359"/>
      <c r="I74" s="359"/>
      <c r="J74" s="359"/>
      <c r="K74" s="360"/>
      <c r="L74" s="359"/>
      <c r="M74" s="361"/>
      <c r="N74" s="362"/>
      <c r="O74" s="361"/>
      <c r="P74" s="348" t="s">
        <v>163</v>
      </c>
    </row>
    <row r="75" spans="1:16" ht="15.75">
      <c r="A75" s="349">
        <v>7</v>
      </c>
      <c r="B75" s="350" t="s">
        <v>23</v>
      </c>
      <c r="C75" s="350" t="s">
        <v>24</v>
      </c>
      <c r="D75" s="357">
        <v>36929</v>
      </c>
      <c r="E75" s="350" t="s">
        <v>25</v>
      </c>
      <c r="F75" s="352">
        <v>6</v>
      </c>
      <c r="G75" s="352">
        <v>7</v>
      </c>
      <c r="H75" s="353">
        <v>7</v>
      </c>
      <c r="I75" s="353">
        <v>7</v>
      </c>
      <c r="J75" s="353"/>
      <c r="K75" s="354"/>
      <c r="L75" s="353">
        <v>7</v>
      </c>
      <c r="M75" s="355"/>
      <c r="N75" s="356">
        <f t="shared" si="2"/>
        <v>6.8181818181818183</v>
      </c>
      <c r="O75" s="355"/>
      <c r="P75" s="348">
        <f t="shared" si="3"/>
        <v>6.8181818181818183</v>
      </c>
    </row>
    <row r="76" spans="1:16" ht="15.75">
      <c r="A76" s="349">
        <v>8</v>
      </c>
      <c r="B76" s="350" t="s">
        <v>139</v>
      </c>
      <c r="C76" s="350" t="s">
        <v>140</v>
      </c>
      <c r="D76" s="351" t="s">
        <v>141</v>
      </c>
      <c r="E76" s="350" t="s">
        <v>142</v>
      </c>
      <c r="F76" s="352">
        <v>7</v>
      </c>
      <c r="G76" s="352">
        <v>8</v>
      </c>
      <c r="H76" s="353">
        <v>8</v>
      </c>
      <c r="I76" s="353">
        <v>8</v>
      </c>
      <c r="J76" s="353"/>
      <c r="K76" s="354"/>
      <c r="L76" s="353">
        <v>8</v>
      </c>
      <c r="M76" s="355"/>
      <c r="N76" s="356">
        <f t="shared" si="2"/>
        <v>7.8181818181818183</v>
      </c>
      <c r="O76" s="355"/>
      <c r="P76" s="348">
        <f t="shared" si="3"/>
        <v>7.8181818181818183</v>
      </c>
    </row>
    <row r="77" spans="1:16" ht="15.75">
      <c r="A77" s="349">
        <v>9</v>
      </c>
      <c r="B77" s="350" t="s">
        <v>143</v>
      </c>
      <c r="C77" s="350" t="s">
        <v>144</v>
      </c>
      <c r="D77" s="351" t="s">
        <v>145</v>
      </c>
      <c r="E77" s="350" t="s">
        <v>26</v>
      </c>
      <c r="F77" s="352">
        <v>8</v>
      </c>
      <c r="G77" s="352">
        <v>8</v>
      </c>
      <c r="H77" s="353">
        <v>8</v>
      </c>
      <c r="I77" s="353">
        <v>8</v>
      </c>
      <c r="J77" s="353"/>
      <c r="K77" s="354"/>
      <c r="L77" s="353">
        <v>8</v>
      </c>
      <c r="M77" s="355"/>
      <c r="N77" s="356">
        <f t="shared" si="2"/>
        <v>8</v>
      </c>
      <c r="O77" s="355"/>
      <c r="P77" s="348">
        <f t="shared" si="3"/>
        <v>8</v>
      </c>
    </row>
    <row r="78" spans="1:16" ht="15.75">
      <c r="A78" s="103">
        <v>10</v>
      </c>
      <c r="B78" s="104" t="s">
        <v>29</v>
      </c>
      <c r="C78" s="104" t="s">
        <v>30</v>
      </c>
      <c r="D78" s="307"/>
      <c r="E78" s="104"/>
      <c r="F78" s="358"/>
      <c r="G78" s="359"/>
      <c r="H78" s="359"/>
      <c r="I78" s="359"/>
      <c r="J78" s="359"/>
      <c r="K78" s="360"/>
      <c r="L78" s="359"/>
      <c r="M78" s="361"/>
      <c r="N78" s="362"/>
      <c r="O78" s="361"/>
      <c r="P78" s="348" t="s">
        <v>163</v>
      </c>
    </row>
    <row r="79" spans="1:16" ht="15.75">
      <c r="A79" s="349">
        <v>11</v>
      </c>
      <c r="B79" s="363" t="s">
        <v>32</v>
      </c>
      <c r="C79" s="363" t="s">
        <v>33</v>
      </c>
      <c r="D79" s="364" t="s">
        <v>34</v>
      </c>
      <c r="E79" s="363" t="s">
        <v>35</v>
      </c>
      <c r="F79" s="352">
        <v>6</v>
      </c>
      <c r="G79" s="352">
        <v>7</v>
      </c>
      <c r="H79" s="353">
        <v>7</v>
      </c>
      <c r="I79" s="353">
        <v>7</v>
      </c>
      <c r="J79" s="353"/>
      <c r="K79" s="354"/>
      <c r="L79" s="353">
        <v>7</v>
      </c>
      <c r="M79" s="355"/>
      <c r="N79" s="356">
        <f t="shared" si="2"/>
        <v>6.8181818181818183</v>
      </c>
      <c r="O79" s="355"/>
      <c r="P79" s="348">
        <f t="shared" si="3"/>
        <v>6.8181818181818183</v>
      </c>
    </row>
    <row r="80" spans="1:16" ht="15.75">
      <c r="A80" s="103">
        <v>12</v>
      </c>
      <c r="B80" s="303" t="s">
        <v>36</v>
      </c>
      <c r="C80" s="303" t="s">
        <v>37</v>
      </c>
      <c r="D80" s="312"/>
      <c r="E80" s="303"/>
      <c r="F80" s="365"/>
      <c r="G80" s="359"/>
      <c r="H80" s="359"/>
      <c r="I80" s="359"/>
      <c r="J80" s="359"/>
      <c r="K80" s="360"/>
      <c r="L80" s="359"/>
      <c r="M80" s="361"/>
      <c r="N80" s="362"/>
      <c r="O80" s="361"/>
      <c r="P80" s="348" t="s">
        <v>163</v>
      </c>
    </row>
    <row r="81" spans="1:16" ht="15.75">
      <c r="A81" s="103">
        <v>13</v>
      </c>
      <c r="B81" s="104" t="s">
        <v>146</v>
      </c>
      <c r="C81" s="104" t="s">
        <v>147</v>
      </c>
      <c r="D81" s="314"/>
      <c r="E81" s="104"/>
      <c r="F81" s="365"/>
      <c r="G81" s="359"/>
      <c r="H81" s="359"/>
      <c r="I81" s="359"/>
      <c r="J81" s="359"/>
      <c r="K81" s="360"/>
      <c r="L81" s="359"/>
      <c r="M81" s="361"/>
      <c r="N81" s="362"/>
      <c r="O81" s="361"/>
      <c r="P81" s="348" t="s">
        <v>163</v>
      </c>
    </row>
    <row r="82" spans="1:16" ht="15.75">
      <c r="A82" s="349">
        <v>14</v>
      </c>
      <c r="B82" s="350" t="s">
        <v>13</v>
      </c>
      <c r="C82" s="350" t="s">
        <v>40</v>
      </c>
      <c r="D82" s="351" t="s">
        <v>41</v>
      </c>
      <c r="E82" s="350" t="s">
        <v>149</v>
      </c>
      <c r="F82" s="352">
        <v>7</v>
      </c>
      <c r="G82" s="352">
        <v>9</v>
      </c>
      <c r="H82" s="353">
        <v>8</v>
      </c>
      <c r="I82" s="353">
        <v>8</v>
      </c>
      <c r="J82" s="353"/>
      <c r="K82" s="354"/>
      <c r="L82" s="353">
        <v>8</v>
      </c>
      <c r="M82" s="355"/>
      <c r="N82" s="356">
        <f t="shared" si="2"/>
        <v>8</v>
      </c>
      <c r="O82" s="355"/>
      <c r="P82" s="348">
        <f t="shared" si="3"/>
        <v>8</v>
      </c>
    </row>
    <row r="83" spans="1:16" ht="15.75">
      <c r="A83" s="349">
        <v>15</v>
      </c>
      <c r="B83" s="350" t="s">
        <v>42</v>
      </c>
      <c r="C83" s="350" t="s">
        <v>40</v>
      </c>
      <c r="D83" s="351" t="s">
        <v>43</v>
      </c>
      <c r="E83" s="350" t="s">
        <v>22</v>
      </c>
      <c r="F83" s="352">
        <v>7</v>
      </c>
      <c r="G83" s="352">
        <v>8</v>
      </c>
      <c r="H83" s="353">
        <v>7</v>
      </c>
      <c r="I83" s="353">
        <v>7</v>
      </c>
      <c r="J83" s="353"/>
      <c r="K83" s="354"/>
      <c r="L83" s="353">
        <v>7</v>
      </c>
      <c r="M83" s="355"/>
      <c r="N83" s="356">
        <f t="shared" si="2"/>
        <v>7.1818181818181817</v>
      </c>
      <c r="O83" s="355"/>
      <c r="P83" s="348">
        <f t="shared" si="3"/>
        <v>7.1818181818181817</v>
      </c>
    </row>
    <row r="84" spans="1:16" ht="15.75">
      <c r="A84" s="103">
        <v>16</v>
      </c>
      <c r="B84" s="303" t="s">
        <v>45</v>
      </c>
      <c r="C84" s="303" t="s">
        <v>46</v>
      </c>
      <c r="D84" s="312"/>
      <c r="E84" s="303"/>
      <c r="F84" s="358"/>
      <c r="G84" s="359"/>
      <c r="H84" s="359"/>
      <c r="I84" s="359"/>
      <c r="J84" s="359"/>
      <c r="K84" s="360"/>
      <c r="L84" s="359"/>
      <c r="M84" s="361"/>
      <c r="N84" s="362"/>
      <c r="O84" s="361"/>
      <c r="P84" s="348" t="s">
        <v>163</v>
      </c>
    </row>
    <row r="85" spans="1:16" ht="15.75">
      <c r="A85" s="349">
        <v>17</v>
      </c>
      <c r="B85" s="350" t="s">
        <v>36</v>
      </c>
      <c r="C85" s="350" t="s">
        <v>46</v>
      </c>
      <c r="D85" s="351" t="s">
        <v>49</v>
      </c>
      <c r="E85" s="350" t="s">
        <v>44</v>
      </c>
      <c r="F85" s="352">
        <v>7</v>
      </c>
      <c r="G85" s="352">
        <v>8</v>
      </c>
      <c r="H85" s="353">
        <v>7</v>
      </c>
      <c r="I85" s="353">
        <v>7</v>
      </c>
      <c r="J85" s="353"/>
      <c r="K85" s="354"/>
      <c r="L85" s="353">
        <v>7</v>
      </c>
      <c r="M85" s="355"/>
      <c r="N85" s="356">
        <f t="shared" si="2"/>
        <v>7.1818181818181817</v>
      </c>
      <c r="O85" s="355"/>
      <c r="P85" s="348">
        <f t="shared" si="3"/>
        <v>7.1818181818181817</v>
      </c>
    </row>
    <row r="86" spans="1:16" ht="15.75">
      <c r="A86" s="349">
        <v>18</v>
      </c>
      <c r="B86" s="350" t="s">
        <v>50</v>
      </c>
      <c r="C86" s="350" t="s">
        <v>46</v>
      </c>
      <c r="D86" s="357">
        <v>36739</v>
      </c>
      <c r="E86" s="350" t="s">
        <v>51</v>
      </c>
      <c r="F86" s="352">
        <v>8</v>
      </c>
      <c r="G86" s="352">
        <v>8</v>
      </c>
      <c r="H86" s="353">
        <v>9</v>
      </c>
      <c r="I86" s="353">
        <v>9</v>
      </c>
      <c r="J86" s="353"/>
      <c r="K86" s="354"/>
      <c r="L86" s="353">
        <v>9</v>
      </c>
      <c r="M86" s="355"/>
      <c r="N86" s="356">
        <f t="shared" si="2"/>
        <v>8.6363636363636367</v>
      </c>
      <c r="O86" s="355"/>
      <c r="P86" s="348">
        <f t="shared" si="3"/>
        <v>8.6363636363636367</v>
      </c>
    </row>
    <row r="87" spans="1:16" ht="15.75">
      <c r="A87" s="103">
        <v>19</v>
      </c>
      <c r="B87" s="104" t="s">
        <v>53</v>
      </c>
      <c r="C87" s="104" t="s">
        <v>54</v>
      </c>
      <c r="D87" s="314"/>
      <c r="E87" s="104"/>
      <c r="F87" s="358"/>
      <c r="G87" s="359"/>
      <c r="H87" s="359"/>
      <c r="I87" s="359"/>
      <c r="J87" s="359"/>
      <c r="K87" s="360"/>
      <c r="L87" s="359"/>
      <c r="M87" s="361"/>
      <c r="N87" s="362"/>
      <c r="O87" s="361"/>
      <c r="P87" s="348" t="s">
        <v>163</v>
      </c>
    </row>
    <row r="88" spans="1:16" ht="15.75">
      <c r="A88" s="103">
        <v>20</v>
      </c>
      <c r="B88" s="104" t="s">
        <v>57</v>
      </c>
      <c r="C88" s="104" t="s">
        <v>58</v>
      </c>
      <c r="D88" s="314"/>
      <c r="E88" s="104"/>
      <c r="F88" s="358"/>
      <c r="G88" s="359"/>
      <c r="H88" s="359"/>
      <c r="I88" s="359"/>
      <c r="J88" s="359"/>
      <c r="K88" s="360"/>
      <c r="L88" s="359"/>
      <c r="M88" s="361"/>
      <c r="N88" s="362"/>
      <c r="O88" s="361"/>
      <c r="P88" s="348" t="s">
        <v>163</v>
      </c>
    </row>
    <row r="89" spans="1:16" ht="15.75">
      <c r="A89" s="103">
        <v>21</v>
      </c>
      <c r="B89" s="104" t="s">
        <v>17</v>
      </c>
      <c r="C89" s="104" t="s">
        <v>61</v>
      </c>
      <c r="D89" s="314"/>
      <c r="E89" s="104"/>
      <c r="F89" s="358"/>
      <c r="G89" s="359"/>
      <c r="H89" s="359"/>
      <c r="I89" s="359"/>
      <c r="J89" s="359"/>
      <c r="K89" s="360"/>
      <c r="L89" s="359"/>
      <c r="M89" s="361"/>
      <c r="N89" s="362"/>
      <c r="O89" s="361"/>
      <c r="P89" s="348" t="s">
        <v>163</v>
      </c>
    </row>
    <row r="90" spans="1:16" ht="15.75">
      <c r="A90" s="103">
        <v>22</v>
      </c>
      <c r="B90" s="104" t="s">
        <v>64</v>
      </c>
      <c r="C90" s="104" t="s">
        <v>65</v>
      </c>
      <c r="D90" s="316"/>
      <c r="E90" s="104"/>
      <c r="F90" s="358"/>
      <c r="G90" s="359"/>
      <c r="H90" s="359"/>
      <c r="I90" s="359"/>
      <c r="J90" s="359"/>
      <c r="K90" s="360"/>
      <c r="L90" s="359"/>
      <c r="M90" s="361"/>
      <c r="N90" s="362"/>
      <c r="O90" s="361"/>
      <c r="P90" s="348" t="s">
        <v>163</v>
      </c>
    </row>
    <row r="91" spans="1:16" ht="15.75">
      <c r="A91" s="349">
        <v>23</v>
      </c>
      <c r="B91" s="350" t="s">
        <v>21</v>
      </c>
      <c r="C91" s="350" t="s">
        <v>67</v>
      </c>
      <c r="D91" s="351" t="s">
        <v>68</v>
      </c>
      <c r="E91" s="350" t="s">
        <v>69</v>
      </c>
      <c r="F91" s="352">
        <v>8</v>
      </c>
      <c r="G91" s="352">
        <v>9</v>
      </c>
      <c r="H91" s="353">
        <v>9</v>
      </c>
      <c r="I91" s="353">
        <v>9</v>
      </c>
      <c r="J91" s="353"/>
      <c r="K91" s="354"/>
      <c r="L91" s="353">
        <v>9</v>
      </c>
      <c r="M91" s="355"/>
      <c r="N91" s="356">
        <f t="shared" si="2"/>
        <v>8.8181818181818183</v>
      </c>
      <c r="O91" s="355"/>
      <c r="P91" s="348">
        <f t="shared" si="3"/>
        <v>8.8181818181818183</v>
      </c>
    </row>
    <row r="92" spans="1:16" ht="15.75">
      <c r="A92" s="349">
        <v>24</v>
      </c>
      <c r="B92" s="350" t="s">
        <v>150</v>
      </c>
      <c r="C92" s="350" t="s">
        <v>67</v>
      </c>
      <c r="D92" s="351" t="s">
        <v>151</v>
      </c>
      <c r="E92" s="350" t="s">
        <v>39</v>
      </c>
      <c r="F92" s="352">
        <v>8</v>
      </c>
      <c r="G92" s="352">
        <v>9</v>
      </c>
      <c r="H92" s="353">
        <v>9</v>
      </c>
      <c r="I92" s="353">
        <v>9</v>
      </c>
      <c r="J92" s="353"/>
      <c r="K92" s="354"/>
      <c r="L92" s="353">
        <v>9</v>
      </c>
      <c r="M92" s="355"/>
      <c r="N92" s="356">
        <f t="shared" si="2"/>
        <v>8.8181818181818183</v>
      </c>
      <c r="O92" s="355"/>
      <c r="P92" s="348">
        <f t="shared" si="3"/>
        <v>8.8181818181818183</v>
      </c>
    </row>
    <row r="93" spans="1:16" ht="15.75">
      <c r="A93" s="349">
        <v>25</v>
      </c>
      <c r="B93" s="350" t="s">
        <v>70</v>
      </c>
      <c r="C93" s="350" t="s">
        <v>71</v>
      </c>
      <c r="D93" s="357">
        <v>37014</v>
      </c>
      <c r="E93" s="350" t="s">
        <v>72</v>
      </c>
      <c r="F93" s="352">
        <v>8</v>
      </c>
      <c r="G93" s="352">
        <v>7</v>
      </c>
      <c r="H93" s="353">
        <v>8</v>
      </c>
      <c r="I93" s="353">
        <v>8</v>
      </c>
      <c r="J93" s="353"/>
      <c r="K93" s="354"/>
      <c r="L93" s="353">
        <v>8</v>
      </c>
      <c r="M93" s="355"/>
      <c r="N93" s="356">
        <f t="shared" si="2"/>
        <v>7.8181818181818183</v>
      </c>
      <c r="O93" s="355"/>
      <c r="P93" s="348">
        <f t="shared" si="3"/>
        <v>7.8181818181818183</v>
      </c>
    </row>
    <row r="94" spans="1:16" ht="15.75">
      <c r="A94" s="349">
        <v>26</v>
      </c>
      <c r="B94" s="350" t="s">
        <v>17</v>
      </c>
      <c r="C94" s="350" t="s">
        <v>73</v>
      </c>
      <c r="D94" s="351" t="s">
        <v>74</v>
      </c>
      <c r="E94" s="350" t="s">
        <v>56</v>
      </c>
      <c r="F94" s="352">
        <v>7</v>
      </c>
      <c r="G94" s="352">
        <v>7</v>
      </c>
      <c r="H94" s="353">
        <v>7</v>
      </c>
      <c r="I94" s="353">
        <v>7</v>
      </c>
      <c r="J94" s="353"/>
      <c r="K94" s="354"/>
      <c r="L94" s="353">
        <v>7</v>
      </c>
      <c r="M94" s="355"/>
      <c r="N94" s="356">
        <f t="shared" si="2"/>
        <v>7</v>
      </c>
      <c r="O94" s="355"/>
      <c r="P94" s="348">
        <f t="shared" si="3"/>
        <v>7</v>
      </c>
    </row>
    <row r="95" spans="1:16" ht="15.75">
      <c r="A95" s="349">
        <v>27</v>
      </c>
      <c r="B95" s="350" t="s">
        <v>17</v>
      </c>
      <c r="C95" s="350" t="s">
        <v>73</v>
      </c>
      <c r="D95" s="351" t="s">
        <v>75</v>
      </c>
      <c r="E95" s="350" t="s">
        <v>52</v>
      </c>
      <c r="F95" s="352">
        <v>7</v>
      </c>
      <c r="G95" s="352">
        <v>7</v>
      </c>
      <c r="H95" s="353">
        <v>8</v>
      </c>
      <c r="I95" s="353">
        <v>8</v>
      </c>
      <c r="J95" s="353"/>
      <c r="K95" s="354"/>
      <c r="L95" s="353">
        <v>8</v>
      </c>
      <c r="M95" s="355"/>
      <c r="N95" s="356">
        <f t="shared" si="2"/>
        <v>7.6363636363636367</v>
      </c>
      <c r="O95" s="355"/>
      <c r="P95" s="348">
        <f t="shared" si="3"/>
        <v>7.6363636363636367</v>
      </c>
    </row>
    <row r="96" spans="1:16" ht="15.75">
      <c r="A96" s="349">
        <v>28</v>
      </c>
      <c r="B96" s="350" t="s">
        <v>76</v>
      </c>
      <c r="C96" s="350" t="s">
        <v>77</v>
      </c>
      <c r="D96" s="351" t="s">
        <v>78</v>
      </c>
      <c r="E96" s="350" t="s">
        <v>63</v>
      </c>
      <c r="F96" s="352">
        <v>8</v>
      </c>
      <c r="G96" s="352">
        <v>8</v>
      </c>
      <c r="H96" s="353">
        <v>8</v>
      </c>
      <c r="I96" s="353">
        <v>8</v>
      </c>
      <c r="J96" s="353"/>
      <c r="K96" s="354"/>
      <c r="L96" s="353">
        <v>9</v>
      </c>
      <c r="M96" s="355"/>
      <c r="N96" s="356">
        <f t="shared" si="2"/>
        <v>8.2727272727272734</v>
      </c>
      <c r="O96" s="355"/>
      <c r="P96" s="348">
        <f t="shared" si="3"/>
        <v>8.2727272727272734</v>
      </c>
    </row>
    <row r="97" spans="1:16" ht="15.75">
      <c r="A97" s="349">
        <v>29</v>
      </c>
      <c r="B97" s="350" t="s">
        <v>119</v>
      </c>
      <c r="C97" s="350" t="s">
        <v>120</v>
      </c>
      <c r="D97" s="351" t="s">
        <v>121</v>
      </c>
      <c r="E97" s="350" t="s">
        <v>122</v>
      </c>
      <c r="F97" s="366"/>
      <c r="G97" s="367"/>
      <c r="H97" s="367"/>
      <c r="I97" s="367"/>
      <c r="J97" s="367"/>
      <c r="K97" s="354"/>
      <c r="L97" s="367"/>
      <c r="M97" s="355"/>
      <c r="N97" s="356"/>
      <c r="O97" s="355"/>
      <c r="P97" s="348" t="s">
        <v>163</v>
      </c>
    </row>
    <row r="98" spans="1:16" ht="15.75">
      <c r="A98" s="349">
        <v>30</v>
      </c>
      <c r="B98" s="363" t="s">
        <v>79</v>
      </c>
      <c r="C98" s="363" t="s">
        <v>80</v>
      </c>
      <c r="D98" s="364" t="s">
        <v>81</v>
      </c>
      <c r="E98" s="363" t="s">
        <v>82</v>
      </c>
      <c r="F98" s="352">
        <v>8</v>
      </c>
      <c r="G98" s="352">
        <v>9</v>
      </c>
      <c r="H98" s="353">
        <v>8</v>
      </c>
      <c r="I98" s="353">
        <v>8</v>
      </c>
      <c r="J98" s="353"/>
      <c r="K98" s="354"/>
      <c r="L98" s="353">
        <v>9</v>
      </c>
      <c r="M98" s="355"/>
      <c r="N98" s="356">
        <f t="shared" si="2"/>
        <v>8.454545454545455</v>
      </c>
      <c r="O98" s="355"/>
      <c r="P98" s="348">
        <f t="shared" si="3"/>
        <v>8.454545454545455</v>
      </c>
    </row>
    <row r="99" spans="1:16" ht="15.75">
      <c r="A99" s="349">
        <v>31</v>
      </c>
      <c r="B99" s="363" t="s">
        <v>83</v>
      </c>
      <c r="C99" s="363" t="s">
        <v>80</v>
      </c>
      <c r="D99" s="364" t="s">
        <v>84</v>
      </c>
      <c r="E99" s="363" t="s">
        <v>85</v>
      </c>
      <c r="F99" s="352">
        <v>8</v>
      </c>
      <c r="G99" s="352">
        <v>9</v>
      </c>
      <c r="H99" s="353">
        <v>8</v>
      </c>
      <c r="I99" s="353">
        <v>8</v>
      </c>
      <c r="J99" s="353"/>
      <c r="K99" s="354"/>
      <c r="L99" s="353">
        <v>9</v>
      </c>
      <c r="M99" s="355"/>
      <c r="N99" s="356">
        <f t="shared" si="2"/>
        <v>8.454545454545455</v>
      </c>
      <c r="O99" s="355"/>
      <c r="P99" s="348">
        <f t="shared" si="3"/>
        <v>8.454545454545455</v>
      </c>
    </row>
    <row r="100" spans="1:16" ht="15.75">
      <c r="A100" s="349">
        <v>32</v>
      </c>
      <c r="B100" s="363" t="s">
        <v>4</v>
      </c>
      <c r="C100" s="363" t="s">
        <v>86</v>
      </c>
      <c r="D100" s="368">
        <v>37231</v>
      </c>
      <c r="E100" s="363" t="s">
        <v>87</v>
      </c>
      <c r="F100" s="352">
        <v>6</v>
      </c>
      <c r="G100" s="352">
        <v>7</v>
      </c>
      <c r="H100" s="353">
        <v>7</v>
      </c>
      <c r="I100" s="353">
        <v>7</v>
      </c>
      <c r="J100" s="353"/>
      <c r="K100" s="354"/>
      <c r="L100" s="353">
        <v>8</v>
      </c>
      <c r="M100" s="355"/>
      <c r="N100" s="356">
        <f t="shared" si="2"/>
        <v>7.0909090909090908</v>
      </c>
      <c r="O100" s="355"/>
      <c r="P100" s="348">
        <f t="shared" si="3"/>
        <v>7.0909090909090908</v>
      </c>
    </row>
    <row r="101" spans="1:16" ht="15.75">
      <c r="A101" s="349">
        <v>33</v>
      </c>
      <c r="B101" s="350" t="s">
        <v>36</v>
      </c>
      <c r="C101" s="350" t="s">
        <v>88</v>
      </c>
      <c r="D101" s="351" t="s">
        <v>89</v>
      </c>
      <c r="E101" s="350" t="s">
        <v>22</v>
      </c>
      <c r="F101" s="352">
        <v>7</v>
      </c>
      <c r="G101" s="352">
        <v>7</v>
      </c>
      <c r="H101" s="353">
        <v>7</v>
      </c>
      <c r="I101" s="353">
        <v>7</v>
      </c>
      <c r="J101" s="353"/>
      <c r="K101" s="354"/>
      <c r="L101" s="353">
        <v>8</v>
      </c>
      <c r="M101" s="355"/>
      <c r="N101" s="356">
        <f t="shared" si="2"/>
        <v>7.2727272727272725</v>
      </c>
      <c r="O101" s="355"/>
      <c r="P101" s="348">
        <f t="shared" si="3"/>
        <v>7.2727272727272725</v>
      </c>
    </row>
    <row r="102" spans="1:16" ht="15.75">
      <c r="A102" s="103">
        <v>34</v>
      </c>
      <c r="B102" s="104" t="s">
        <v>94</v>
      </c>
      <c r="C102" s="104" t="s">
        <v>152</v>
      </c>
      <c r="D102" s="314"/>
      <c r="E102" s="104"/>
      <c r="F102" s="358"/>
      <c r="G102" s="359"/>
      <c r="H102" s="359"/>
      <c r="I102" s="359"/>
      <c r="J102" s="359"/>
      <c r="K102" s="360"/>
      <c r="L102" s="359"/>
      <c r="M102" s="361"/>
      <c r="N102" s="362"/>
      <c r="O102" s="361"/>
      <c r="P102" s="348" t="s">
        <v>163</v>
      </c>
    </row>
    <row r="103" spans="1:16" ht="15.75">
      <c r="A103" s="103">
        <v>35</v>
      </c>
      <c r="B103" s="104" t="s">
        <v>91</v>
      </c>
      <c r="C103" s="104" t="s">
        <v>90</v>
      </c>
      <c r="D103" s="103"/>
      <c r="E103" s="104"/>
      <c r="F103" s="365"/>
      <c r="G103" s="359"/>
      <c r="H103" s="359"/>
      <c r="I103" s="359"/>
      <c r="J103" s="359"/>
      <c r="K103" s="360"/>
      <c r="L103" s="359"/>
      <c r="M103" s="361"/>
      <c r="N103" s="362"/>
      <c r="O103" s="361"/>
      <c r="P103" s="348" t="s">
        <v>163</v>
      </c>
    </row>
    <row r="104" spans="1:16" ht="15.75">
      <c r="A104" s="349">
        <v>36</v>
      </c>
      <c r="B104" s="363" t="s">
        <v>96</v>
      </c>
      <c r="C104" s="363" t="s">
        <v>97</v>
      </c>
      <c r="D104" s="364" t="s">
        <v>98</v>
      </c>
      <c r="E104" s="363" t="s">
        <v>99</v>
      </c>
      <c r="F104" s="352">
        <v>7</v>
      </c>
      <c r="G104" s="352">
        <v>8</v>
      </c>
      <c r="H104" s="353">
        <v>7</v>
      </c>
      <c r="I104" s="353">
        <v>8</v>
      </c>
      <c r="J104" s="353"/>
      <c r="K104" s="354"/>
      <c r="L104" s="353">
        <v>8</v>
      </c>
      <c r="M104" s="355"/>
      <c r="N104" s="356">
        <f t="shared" si="2"/>
        <v>7.6363636363636367</v>
      </c>
      <c r="O104" s="355"/>
      <c r="P104" s="348">
        <f t="shared" si="3"/>
        <v>7.6363636363636367</v>
      </c>
    </row>
    <row r="105" spans="1:16" ht="15.75">
      <c r="A105" s="349">
        <v>37</v>
      </c>
      <c r="B105" s="350" t="s">
        <v>13</v>
      </c>
      <c r="C105" s="350" t="s">
        <v>97</v>
      </c>
      <c r="D105" s="351" t="s">
        <v>153</v>
      </c>
      <c r="E105" s="350" t="s">
        <v>48</v>
      </c>
      <c r="F105" s="352">
        <v>7</v>
      </c>
      <c r="G105" s="352">
        <v>6</v>
      </c>
      <c r="H105" s="353">
        <v>6</v>
      </c>
      <c r="I105" s="353">
        <v>6</v>
      </c>
      <c r="J105" s="353"/>
      <c r="K105" s="354"/>
      <c r="L105" s="353">
        <v>6</v>
      </c>
      <c r="M105" s="355"/>
      <c r="N105" s="356">
        <f t="shared" si="2"/>
        <v>6.1818181818181817</v>
      </c>
      <c r="O105" s="355"/>
      <c r="P105" s="348">
        <f t="shared" si="3"/>
        <v>6.1818181818181817</v>
      </c>
    </row>
    <row r="106" spans="1:16" ht="15.75">
      <c r="A106" s="349">
        <v>38</v>
      </c>
      <c r="B106" s="363" t="s">
        <v>100</v>
      </c>
      <c r="C106" s="363" t="s">
        <v>101</v>
      </c>
      <c r="D106" s="368">
        <v>37014</v>
      </c>
      <c r="E106" s="363" t="s">
        <v>102</v>
      </c>
      <c r="F106" s="352">
        <v>7</v>
      </c>
      <c r="G106" s="352">
        <v>8</v>
      </c>
      <c r="H106" s="353">
        <v>7</v>
      </c>
      <c r="I106" s="353">
        <v>8</v>
      </c>
      <c r="J106" s="353"/>
      <c r="K106" s="354"/>
      <c r="L106" s="353">
        <v>8</v>
      </c>
      <c r="M106" s="355"/>
      <c r="N106" s="356">
        <f t="shared" si="2"/>
        <v>7.6363636363636367</v>
      </c>
      <c r="O106" s="355"/>
      <c r="P106" s="348">
        <f t="shared" si="3"/>
        <v>7.6363636363636367</v>
      </c>
    </row>
    <row r="107" spans="1:16" ht="15.75">
      <c r="A107" s="103">
        <v>39</v>
      </c>
      <c r="B107" s="104" t="s">
        <v>21</v>
      </c>
      <c r="C107" s="104" t="s">
        <v>103</v>
      </c>
      <c r="D107" s="314"/>
      <c r="E107" s="104" t="s">
        <v>44</v>
      </c>
      <c r="F107" s="358"/>
      <c r="G107" s="359"/>
      <c r="H107" s="359"/>
      <c r="I107" s="359"/>
      <c r="J107" s="359"/>
      <c r="K107" s="360"/>
      <c r="L107" s="359"/>
      <c r="M107" s="361"/>
      <c r="N107" s="362"/>
      <c r="O107" s="361"/>
      <c r="P107" s="348" t="s">
        <v>163</v>
      </c>
    </row>
    <row r="108" spans="1:16" ht="15.75">
      <c r="A108" s="349">
        <v>40</v>
      </c>
      <c r="B108" s="350" t="s">
        <v>13</v>
      </c>
      <c r="C108" s="350" t="s">
        <v>105</v>
      </c>
      <c r="D108" s="351" t="s">
        <v>106</v>
      </c>
      <c r="E108" s="350" t="s">
        <v>22</v>
      </c>
      <c r="F108" s="352">
        <v>8</v>
      </c>
      <c r="G108" s="352">
        <v>8</v>
      </c>
      <c r="H108" s="353">
        <v>9</v>
      </c>
      <c r="I108" s="353">
        <v>9</v>
      </c>
      <c r="J108" s="353"/>
      <c r="K108" s="354"/>
      <c r="L108" s="353">
        <v>9</v>
      </c>
      <c r="M108" s="355"/>
      <c r="N108" s="356">
        <f t="shared" si="2"/>
        <v>8.6363636363636367</v>
      </c>
      <c r="O108" s="355"/>
      <c r="P108" s="348">
        <f t="shared" si="3"/>
        <v>8.6363636363636367</v>
      </c>
    </row>
    <row r="109" spans="1:16" ht="15.75">
      <c r="A109" s="349">
        <v>41</v>
      </c>
      <c r="B109" s="363" t="s">
        <v>107</v>
      </c>
      <c r="C109" s="363" t="s">
        <v>108</v>
      </c>
      <c r="D109" s="368">
        <v>37175</v>
      </c>
      <c r="E109" s="363" t="s">
        <v>109</v>
      </c>
      <c r="F109" s="352">
        <v>6</v>
      </c>
      <c r="G109" s="352">
        <v>7</v>
      </c>
      <c r="H109" s="353">
        <v>7</v>
      </c>
      <c r="I109" s="353">
        <v>7</v>
      </c>
      <c r="J109" s="353"/>
      <c r="K109" s="354"/>
      <c r="L109" s="353">
        <v>7</v>
      </c>
      <c r="M109" s="355"/>
      <c r="N109" s="356">
        <f t="shared" si="2"/>
        <v>6.8181818181818183</v>
      </c>
      <c r="O109" s="355"/>
      <c r="P109" s="348">
        <f t="shared" si="3"/>
        <v>6.8181818181818183</v>
      </c>
    </row>
    <row r="110" spans="1:16" ht="15.75">
      <c r="A110" s="349">
        <v>42</v>
      </c>
      <c r="B110" s="350" t="s">
        <v>27</v>
      </c>
      <c r="C110" s="350" t="s">
        <v>123</v>
      </c>
      <c r="D110" s="351" t="s">
        <v>124</v>
      </c>
      <c r="E110" s="350" t="s">
        <v>125</v>
      </c>
      <c r="F110" s="352">
        <v>7</v>
      </c>
      <c r="G110" s="352">
        <v>7</v>
      </c>
      <c r="H110" s="353">
        <v>7</v>
      </c>
      <c r="I110" s="353">
        <v>7</v>
      </c>
      <c r="J110" s="353"/>
      <c r="K110" s="354"/>
      <c r="L110" s="353">
        <v>8</v>
      </c>
      <c r="M110" s="355"/>
      <c r="N110" s="356">
        <f t="shared" si="2"/>
        <v>7.2727272727272725</v>
      </c>
      <c r="O110" s="355"/>
      <c r="P110" s="348">
        <f t="shared" si="3"/>
        <v>7.2727272727272725</v>
      </c>
    </row>
    <row r="111" spans="1:16" ht="15.75">
      <c r="A111" s="349">
        <v>43</v>
      </c>
      <c r="B111" s="350" t="s">
        <v>110</v>
      </c>
      <c r="C111" s="350" t="s">
        <v>111</v>
      </c>
      <c r="D111" s="351" t="s">
        <v>112</v>
      </c>
      <c r="E111" s="350" t="s">
        <v>28</v>
      </c>
      <c r="F111" s="352">
        <v>8</v>
      </c>
      <c r="G111" s="352">
        <v>8</v>
      </c>
      <c r="H111" s="353">
        <v>8</v>
      </c>
      <c r="I111" s="353">
        <v>9</v>
      </c>
      <c r="J111" s="353"/>
      <c r="K111" s="354"/>
      <c r="L111" s="353">
        <v>9</v>
      </c>
      <c r="M111" s="355"/>
      <c r="N111" s="356">
        <f t="shared" si="2"/>
        <v>8.454545454545455</v>
      </c>
      <c r="O111" s="355"/>
      <c r="P111" s="348">
        <f t="shared" si="3"/>
        <v>8.454545454545455</v>
      </c>
    </row>
    <row r="112" spans="1:16" ht="15.75">
      <c r="A112" s="349">
        <v>44</v>
      </c>
      <c r="B112" s="350" t="s">
        <v>113</v>
      </c>
      <c r="C112" s="350" t="s">
        <v>114</v>
      </c>
      <c r="D112" s="351" t="s">
        <v>115</v>
      </c>
      <c r="E112" s="350" t="s">
        <v>56</v>
      </c>
      <c r="F112" s="352">
        <v>6</v>
      </c>
      <c r="G112" s="352">
        <v>6</v>
      </c>
      <c r="H112" s="353">
        <v>7</v>
      </c>
      <c r="I112" s="353">
        <v>7</v>
      </c>
      <c r="J112" s="353"/>
      <c r="K112" s="354"/>
      <c r="L112" s="353">
        <v>7</v>
      </c>
      <c r="M112" s="355"/>
      <c r="N112" s="356">
        <f t="shared" si="2"/>
        <v>6.6363636363636367</v>
      </c>
      <c r="O112" s="355"/>
      <c r="P112" s="348">
        <f t="shared" si="3"/>
        <v>6.6363636363636367</v>
      </c>
    </row>
    <row r="113" spans="1:16" ht="15.75">
      <c r="A113" s="349">
        <v>45</v>
      </c>
      <c r="B113" s="350" t="s">
        <v>117</v>
      </c>
      <c r="C113" s="350" t="s">
        <v>116</v>
      </c>
      <c r="D113" s="351" t="s">
        <v>118</v>
      </c>
      <c r="E113" s="350" t="s">
        <v>44</v>
      </c>
      <c r="F113" s="352">
        <v>8</v>
      </c>
      <c r="G113" s="352">
        <v>7</v>
      </c>
      <c r="H113" s="353">
        <v>7</v>
      </c>
      <c r="I113" s="353">
        <v>8</v>
      </c>
      <c r="J113" s="353"/>
      <c r="K113" s="354"/>
      <c r="L113" s="353">
        <v>8</v>
      </c>
      <c r="M113" s="355"/>
      <c r="N113" s="356">
        <f t="shared" si="2"/>
        <v>7.6363636363636367</v>
      </c>
      <c r="O113" s="355"/>
      <c r="P113" s="348">
        <f t="shared" si="3"/>
        <v>7.6363636363636367</v>
      </c>
    </row>
    <row r="114" spans="1:16" ht="15.75">
      <c r="A114" s="103">
        <v>46</v>
      </c>
      <c r="B114" s="104" t="s">
        <v>158</v>
      </c>
      <c r="C114" s="104" t="s">
        <v>159</v>
      </c>
      <c r="D114" s="314"/>
      <c r="E114" s="104"/>
      <c r="F114" s="358"/>
      <c r="G114" s="359"/>
      <c r="H114" s="359"/>
      <c r="I114" s="359"/>
      <c r="J114" s="359"/>
      <c r="K114" s="360"/>
      <c r="L114" s="359"/>
      <c r="M114" s="361"/>
      <c r="N114" s="362"/>
      <c r="O114" s="361"/>
      <c r="P114" s="348" t="s">
        <v>163</v>
      </c>
    </row>
    <row r="115" spans="1:16" ht="15.75">
      <c r="A115" s="349">
        <v>47</v>
      </c>
      <c r="B115" s="369" t="s">
        <v>160</v>
      </c>
      <c r="C115" s="369" t="s">
        <v>161</v>
      </c>
      <c r="D115" s="370"/>
      <c r="E115" s="369"/>
      <c r="F115" s="352">
        <v>8</v>
      </c>
      <c r="G115" s="352">
        <v>9</v>
      </c>
      <c r="H115" s="353">
        <v>8</v>
      </c>
      <c r="I115" s="353">
        <v>8</v>
      </c>
      <c r="J115" s="353"/>
      <c r="K115" s="354"/>
      <c r="L115" s="353">
        <v>9</v>
      </c>
      <c r="M115" s="355"/>
      <c r="N115" s="356">
        <f t="shared" si="2"/>
        <v>8.454545454545455</v>
      </c>
      <c r="O115" s="355"/>
      <c r="P115" s="348">
        <f t="shared" si="3"/>
        <v>8.454545454545455</v>
      </c>
    </row>
    <row r="116" spans="1:16" ht="15.75">
      <c r="A116" s="103">
        <v>48</v>
      </c>
      <c r="B116" s="369" t="s">
        <v>53</v>
      </c>
      <c r="C116" s="369" t="s">
        <v>162</v>
      </c>
      <c r="D116" s="370"/>
      <c r="E116" s="369"/>
      <c r="F116" s="352">
        <v>6</v>
      </c>
      <c r="G116" s="352">
        <v>6</v>
      </c>
      <c r="H116" s="353">
        <v>7</v>
      </c>
      <c r="I116" s="353">
        <v>7</v>
      </c>
      <c r="J116" s="353"/>
      <c r="K116" s="354"/>
      <c r="L116" s="353">
        <v>7</v>
      </c>
      <c r="M116" s="355"/>
      <c r="N116" s="356">
        <f t="shared" si="2"/>
        <v>6.6363636363636367</v>
      </c>
      <c r="O116" s="355"/>
      <c r="P116" s="348">
        <f t="shared" si="3"/>
        <v>6.6363636363636367</v>
      </c>
    </row>
    <row r="117" spans="1:16" ht="18" customHeight="1">
      <c r="A117" s="349">
        <v>49</v>
      </c>
      <c r="B117" s="60" t="s">
        <v>235</v>
      </c>
      <c r="C117" s="60" t="s">
        <v>236</v>
      </c>
      <c r="D117" s="370"/>
      <c r="E117" s="369"/>
      <c r="F117" s="352">
        <v>8</v>
      </c>
      <c r="G117" s="352">
        <v>9</v>
      </c>
      <c r="H117" s="353">
        <v>7</v>
      </c>
      <c r="I117" s="353">
        <v>8</v>
      </c>
      <c r="J117" s="353"/>
      <c r="K117" s="354"/>
      <c r="L117" s="353">
        <v>8</v>
      </c>
      <c r="M117" s="355"/>
      <c r="N117" s="356">
        <f t="shared" si="2"/>
        <v>8</v>
      </c>
      <c r="O117" s="355"/>
      <c r="P117" s="348">
        <f t="shared" si="3"/>
        <v>8</v>
      </c>
    </row>
    <row r="118" spans="1:16" ht="15.75">
      <c r="A118" s="103">
        <v>50</v>
      </c>
      <c r="B118" s="60" t="s">
        <v>179</v>
      </c>
      <c r="C118" s="60" t="s">
        <v>180</v>
      </c>
      <c r="D118" s="370"/>
      <c r="E118" s="369"/>
      <c r="F118" s="352">
        <v>7</v>
      </c>
      <c r="G118" s="352">
        <v>7</v>
      </c>
      <c r="H118" s="353">
        <v>8</v>
      </c>
      <c r="I118" s="353">
        <v>7</v>
      </c>
      <c r="J118" s="353"/>
      <c r="K118" s="354"/>
      <c r="L118" s="353">
        <v>7</v>
      </c>
      <c r="M118" s="355"/>
      <c r="N118" s="356">
        <f t="shared" si="2"/>
        <v>7.1818181818181817</v>
      </c>
      <c r="O118" s="355"/>
      <c r="P118" s="348">
        <f t="shared" si="3"/>
        <v>7.1818181818181817</v>
      </c>
    </row>
    <row r="119" spans="1:16" ht="15.75">
      <c r="A119" s="349">
        <v>51</v>
      </c>
      <c r="B119" s="60" t="s">
        <v>193</v>
      </c>
      <c r="C119" s="60" t="s">
        <v>194</v>
      </c>
      <c r="D119" s="371"/>
      <c r="E119" s="372"/>
      <c r="F119" s="373"/>
      <c r="G119" s="373"/>
      <c r="H119" s="374"/>
      <c r="I119" s="374"/>
      <c r="J119" s="374"/>
      <c r="K119" s="375"/>
      <c r="L119" s="374"/>
      <c r="M119" s="376"/>
      <c r="N119" s="377"/>
      <c r="O119" s="376"/>
      <c r="P119" s="402"/>
    </row>
    <row r="120" spans="1:16">
      <c r="A120" s="103">
        <v>52</v>
      </c>
      <c r="B120" s="60" t="s">
        <v>269</v>
      </c>
      <c r="C120" s="60" t="s">
        <v>147</v>
      </c>
      <c r="D120" s="335"/>
      <c r="E120" s="334"/>
      <c r="F120" s="378">
        <v>7</v>
      </c>
      <c r="G120" s="379">
        <v>8</v>
      </c>
      <c r="H120" s="379">
        <v>7</v>
      </c>
      <c r="I120" s="379">
        <v>7</v>
      </c>
      <c r="J120" s="379"/>
      <c r="K120" s="379"/>
      <c r="L120" s="379">
        <v>7</v>
      </c>
      <c r="M120" s="337"/>
      <c r="N120" s="380">
        <f t="shared" si="2"/>
        <v>7.1818181818181817</v>
      </c>
      <c r="O120" s="337"/>
      <c r="P120" s="381">
        <f t="shared" si="3"/>
        <v>7.1818181818181817</v>
      </c>
    </row>
    <row r="121" spans="1:16">
      <c r="A121" s="349">
        <v>53</v>
      </c>
      <c r="B121" s="111" t="s">
        <v>21</v>
      </c>
      <c r="C121" s="111" t="s">
        <v>194</v>
      </c>
      <c r="D121" s="333"/>
      <c r="E121" s="331"/>
      <c r="F121" s="78">
        <v>7</v>
      </c>
      <c r="G121" s="154">
        <v>7</v>
      </c>
      <c r="H121" s="154">
        <v>8</v>
      </c>
      <c r="I121" s="154">
        <v>7</v>
      </c>
      <c r="J121" s="154"/>
      <c r="K121" s="154"/>
      <c r="L121" s="154">
        <v>7</v>
      </c>
      <c r="M121" s="156"/>
      <c r="N121" s="235">
        <f t="shared" si="2"/>
        <v>7.1818181818181817</v>
      </c>
      <c r="O121" s="156"/>
      <c r="P121" s="236">
        <f t="shared" si="3"/>
        <v>7.1818181818181817</v>
      </c>
    </row>
    <row r="122" spans="1:16">
      <c r="A122" s="152"/>
      <c r="B122" s="334"/>
      <c r="C122" s="334"/>
      <c r="D122" s="335"/>
      <c r="E122" s="334"/>
      <c r="F122" s="336"/>
      <c r="G122" s="154"/>
      <c r="H122" s="154"/>
      <c r="I122" s="154"/>
      <c r="J122" s="154"/>
      <c r="K122" s="154"/>
      <c r="L122" s="154"/>
      <c r="M122" s="337"/>
      <c r="N122" s="235"/>
      <c r="O122" s="337"/>
      <c r="P122" s="236"/>
    </row>
    <row r="123" spans="1:16">
      <c r="A123" s="152"/>
      <c r="B123" s="331"/>
      <c r="C123" s="331"/>
      <c r="D123" s="332"/>
      <c r="E123" s="331"/>
      <c r="F123" s="78"/>
      <c r="G123" s="154"/>
      <c r="H123" s="154"/>
      <c r="I123" s="154"/>
      <c r="J123" s="154"/>
      <c r="K123" s="154"/>
      <c r="L123" s="154"/>
      <c r="M123" s="156"/>
      <c r="N123" s="235"/>
      <c r="O123" s="156"/>
      <c r="P123" s="236"/>
    </row>
    <row r="124" spans="1:16" ht="18.75">
      <c r="A124" s="676" t="s">
        <v>126</v>
      </c>
      <c r="B124" s="676"/>
      <c r="C124" s="676"/>
      <c r="D124" s="676"/>
      <c r="E124" s="676"/>
      <c r="F124" s="676"/>
      <c r="G124" s="676"/>
      <c r="H124" s="676"/>
      <c r="I124" s="676"/>
      <c r="J124" s="676"/>
      <c r="K124" s="676"/>
      <c r="L124" s="676"/>
      <c r="M124" s="676"/>
      <c r="N124" s="676"/>
      <c r="O124" s="676"/>
    </row>
    <row r="125" spans="1:16" ht="18.75">
      <c r="A125" s="676" t="s">
        <v>261</v>
      </c>
      <c r="B125" s="676"/>
      <c r="C125" s="676"/>
      <c r="D125" s="676"/>
      <c r="E125" s="676"/>
      <c r="F125" s="676"/>
      <c r="G125" s="676"/>
      <c r="H125" s="676"/>
      <c r="I125" s="676"/>
      <c r="J125" s="676"/>
      <c r="K125" s="676"/>
      <c r="L125" s="676"/>
      <c r="M125" s="676"/>
      <c r="N125" s="676"/>
      <c r="O125" s="676"/>
    </row>
    <row r="126" spans="1:16" ht="18.75">
      <c r="A126" s="676" t="s">
        <v>127</v>
      </c>
      <c r="B126" s="676"/>
      <c r="C126" s="676"/>
      <c r="D126" s="676"/>
      <c r="E126" s="676"/>
      <c r="F126" s="676"/>
      <c r="G126" s="676"/>
      <c r="H126" s="676"/>
      <c r="I126" s="676"/>
      <c r="J126" s="676"/>
      <c r="K126" s="676"/>
      <c r="L126" s="676"/>
      <c r="M126" s="676"/>
      <c r="N126" s="676"/>
      <c r="O126" s="676"/>
    </row>
    <row r="127" spans="1:16" ht="18.75">
      <c r="A127" s="382" t="s">
        <v>266</v>
      </c>
      <c r="B127" s="382"/>
      <c r="C127" s="382"/>
      <c r="D127" s="382"/>
      <c r="E127" s="382"/>
      <c r="F127" s="382"/>
      <c r="G127" s="382"/>
      <c r="H127" s="382"/>
      <c r="I127" s="382"/>
      <c r="J127" s="382"/>
      <c r="K127" s="382"/>
      <c r="L127" s="382"/>
      <c r="M127" s="382"/>
      <c r="N127" s="382"/>
      <c r="O127" s="382"/>
    </row>
    <row r="128" spans="1:16" ht="18.75">
      <c r="A128" s="678" t="s">
        <v>262</v>
      </c>
      <c r="B128" s="678"/>
      <c r="C128" s="678"/>
      <c r="D128" s="678"/>
      <c r="E128" s="678"/>
      <c r="F128" s="678"/>
      <c r="G128" s="678"/>
      <c r="H128" s="678"/>
      <c r="I128" s="678"/>
      <c r="J128" s="678"/>
      <c r="K128" s="678"/>
      <c r="L128" s="678"/>
      <c r="M128" s="678"/>
      <c r="N128" s="678"/>
      <c r="O128" s="678"/>
      <c r="P128" s="330"/>
    </row>
    <row r="129" spans="1:16" ht="15.75">
      <c r="A129" s="679" t="s">
        <v>128</v>
      </c>
      <c r="B129" s="679" t="s">
        <v>129</v>
      </c>
      <c r="C129" s="679"/>
      <c r="D129" s="680" t="s">
        <v>130</v>
      </c>
      <c r="E129" s="680" t="s">
        <v>131</v>
      </c>
      <c r="F129" s="680" t="s">
        <v>132</v>
      </c>
      <c r="G129" s="680"/>
      <c r="H129" s="680"/>
      <c r="I129" s="680"/>
      <c r="J129" s="680"/>
      <c r="K129" s="680"/>
      <c r="L129" s="700" t="s">
        <v>263</v>
      </c>
      <c r="M129" s="701"/>
      <c r="N129" s="698" t="s">
        <v>135</v>
      </c>
      <c r="O129" s="699"/>
      <c r="P129" s="403" t="s">
        <v>267</v>
      </c>
    </row>
    <row r="130" spans="1:16" ht="15.75">
      <c r="A130" s="679"/>
      <c r="B130" s="679"/>
      <c r="C130" s="679"/>
      <c r="D130" s="680"/>
      <c r="E130" s="680"/>
      <c r="F130" s="680"/>
      <c r="G130" s="680"/>
      <c r="H130" s="680"/>
      <c r="I130" s="680"/>
      <c r="J130" s="680"/>
      <c r="K130" s="680"/>
      <c r="L130" s="383" t="s">
        <v>133</v>
      </c>
      <c r="M130" s="383" t="s">
        <v>134</v>
      </c>
      <c r="N130" s="384" t="s">
        <v>133</v>
      </c>
      <c r="O130" s="385" t="s">
        <v>134</v>
      </c>
      <c r="P130" s="404"/>
    </row>
    <row r="131" spans="1:16" ht="15.75">
      <c r="A131" s="6">
        <v>1</v>
      </c>
      <c r="B131" s="11" t="s">
        <v>0</v>
      </c>
      <c r="C131" s="12" t="s">
        <v>1</v>
      </c>
      <c r="D131" s="13" t="s">
        <v>2</v>
      </c>
      <c r="E131" s="14" t="s">
        <v>3</v>
      </c>
      <c r="F131" s="386">
        <v>9</v>
      </c>
      <c r="G131" s="386">
        <v>8</v>
      </c>
      <c r="H131" s="386">
        <v>8</v>
      </c>
      <c r="I131" s="386">
        <v>8</v>
      </c>
      <c r="J131" s="386">
        <v>8</v>
      </c>
      <c r="K131" s="386"/>
      <c r="L131" s="387">
        <v>6</v>
      </c>
      <c r="M131" s="387"/>
      <c r="N131" s="388">
        <f>((F131+G131+H131+I131+J131)/5)*0.4+L131*0.6</f>
        <v>6.879999999999999</v>
      </c>
      <c r="O131" s="389"/>
      <c r="P131" s="390">
        <f>MAX(N131,O131)</f>
        <v>6.879999999999999</v>
      </c>
    </row>
    <row r="132" spans="1:16" ht="15.75">
      <c r="A132" s="6">
        <v>2</v>
      </c>
      <c r="B132" s="15" t="s">
        <v>4</v>
      </c>
      <c r="C132" s="16" t="s">
        <v>5</v>
      </c>
      <c r="D132" s="17" t="s">
        <v>137</v>
      </c>
      <c r="E132" s="18" t="s">
        <v>138</v>
      </c>
      <c r="F132" s="391">
        <v>8</v>
      </c>
      <c r="G132" s="391">
        <v>6</v>
      </c>
      <c r="H132" s="391">
        <v>5</v>
      </c>
      <c r="I132" s="391">
        <v>7</v>
      </c>
      <c r="J132" s="391">
        <v>7</v>
      </c>
      <c r="K132" s="391"/>
      <c r="L132" s="392">
        <v>5</v>
      </c>
      <c r="M132" s="392"/>
      <c r="N132" s="388">
        <f t="shared" ref="N132:N178" si="4">((F132+G132+H132+I132+J132)/5)*0.4+L132*0.6</f>
        <v>5.6400000000000006</v>
      </c>
      <c r="O132" s="393"/>
      <c r="P132" s="390">
        <f t="shared" ref="P132:P178" si="5">MAX(N132,O132)</f>
        <v>5.6400000000000006</v>
      </c>
    </row>
    <row r="133" spans="1:16" ht="15.75">
      <c r="A133" s="6">
        <v>3</v>
      </c>
      <c r="B133" s="15" t="s">
        <v>6</v>
      </c>
      <c r="C133" s="16" t="s">
        <v>7</v>
      </c>
      <c r="D133" s="17" t="s">
        <v>8</v>
      </c>
      <c r="E133" s="18" t="s">
        <v>9</v>
      </c>
      <c r="F133" s="391">
        <v>8</v>
      </c>
      <c r="G133" s="391">
        <v>6</v>
      </c>
      <c r="H133" s="391">
        <v>7</v>
      </c>
      <c r="I133" s="391">
        <v>5</v>
      </c>
      <c r="J133" s="391">
        <v>5</v>
      </c>
      <c r="K133" s="391"/>
      <c r="L133" s="392">
        <v>5</v>
      </c>
      <c r="M133" s="392"/>
      <c r="N133" s="388">
        <f t="shared" si="4"/>
        <v>5.48</v>
      </c>
      <c r="O133" s="393"/>
      <c r="P133" s="390">
        <f t="shared" si="5"/>
        <v>5.48</v>
      </c>
    </row>
    <row r="134" spans="1:16" ht="15.75">
      <c r="A134" s="6">
        <v>4</v>
      </c>
      <c r="B134" s="15" t="s">
        <v>10</v>
      </c>
      <c r="C134" s="16" t="s">
        <v>11</v>
      </c>
      <c r="D134" s="19">
        <v>37142</v>
      </c>
      <c r="E134" s="18" t="s">
        <v>12</v>
      </c>
      <c r="F134" s="391">
        <v>9</v>
      </c>
      <c r="G134" s="391">
        <v>9</v>
      </c>
      <c r="H134" s="391">
        <v>8</v>
      </c>
      <c r="I134" s="391">
        <v>9</v>
      </c>
      <c r="J134" s="391">
        <v>9</v>
      </c>
      <c r="K134" s="391"/>
      <c r="L134" s="392">
        <v>8</v>
      </c>
      <c r="M134" s="392"/>
      <c r="N134" s="388">
        <f t="shared" si="4"/>
        <v>8.32</v>
      </c>
      <c r="O134" s="393"/>
      <c r="P134" s="390">
        <f t="shared" si="5"/>
        <v>8.32</v>
      </c>
    </row>
    <row r="135" spans="1:16" ht="15.75">
      <c r="A135" s="6">
        <v>5</v>
      </c>
      <c r="B135" s="15" t="s">
        <v>13</v>
      </c>
      <c r="C135" s="16" t="s">
        <v>14</v>
      </c>
      <c r="D135" s="17" t="s">
        <v>15</v>
      </c>
      <c r="E135" s="18" t="s">
        <v>16</v>
      </c>
      <c r="F135" s="391">
        <v>8</v>
      </c>
      <c r="G135" s="391">
        <v>8</v>
      </c>
      <c r="H135" s="391">
        <v>8</v>
      </c>
      <c r="I135" s="391">
        <v>9</v>
      </c>
      <c r="J135" s="391">
        <v>9</v>
      </c>
      <c r="K135" s="391"/>
      <c r="L135" s="392">
        <v>9</v>
      </c>
      <c r="M135" s="392"/>
      <c r="N135" s="388">
        <f t="shared" si="4"/>
        <v>8.76</v>
      </c>
      <c r="O135" s="393"/>
      <c r="P135" s="390">
        <f t="shared" si="5"/>
        <v>8.76</v>
      </c>
    </row>
    <row r="136" spans="1:16" ht="15.75">
      <c r="A136" s="6">
        <v>6</v>
      </c>
      <c r="B136" s="20" t="s">
        <v>17</v>
      </c>
      <c r="C136" s="21" t="s">
        <v>18</v>
      </c>
      <c r="D136" s="22"/>
      <c r="E136" s="23"/>
      <c r="F136" s="391"/>
      <c r="G136" s="391"/>
      <c r="H136" s="391"/>
      <c r="I136" s="391"/>
      <c r="J136" s="391"/>
      <c r="K136" s="391"/>
      <c r="L136" s="392"/>
      <c r="M136" s="394"/>
      <c r="N136" s="388"/>
      <c r="O136" s="393"/>
      <c r="P136" s="390" t="s">
        <v>163</v>
      </c>
    </row>
    <row r="137" spans="1:16" ht="15.75">
      <c r="A137" s="6">
        <v>7</v>
      </c>
      <c r="B137" s="15" t="s">
        <v>23</v>
      </c>
      <c r="C137" s="16" t="s">
        <v>24</v>
      </c>
      <c r="D137" s="19">
        <v>36929</v>
      </c>
      <c r="E137" s="18" t="s">
        <v>25</v>
      </c>
      <c r="F137" s="391">
        <v>7</v>
      </c>
      <c r="G137" s="391">
        <v>6</v>
      </c>
      <c r="H137" s="391">
        <v>6</v>
      </c>
      <c r="I137" s="391">
        <v>6</v>
      </c>
      <c r="J137" s="391">
        <v>5</v>
      </c>
      <c r="K137" s="391"/>
      <c r="L137" s="392">
        <v>5</v>
      </c>
      <c r="M137" s="394"/>
      <c r="N137" s="388">
        <f t="shared" si="4"/>
        <v>5.4</v>
      </c>
      <c r="O137" s="393"/>
      <c r="P137" s="390">
        <f t="shared" si="5"/>
        <v>5.4</v>
      </c>
    </row>
    <row r="138" spans="1:16" ht="15.75">
      <c r="A138" s="6">
        <v>8</v>
      </c>
      <c r="B138" s="15" t="s">
        <v>139</v>
      </c>
      <c r="C138" s="16" t="s">
        <v>140</v>
      </c>
      <c r="D138" s="17" t="s">
        <v>141</v>
      </c>
      <c r="E138" s="18" t="s">
        <v>142</v>
      </c>
      <c r="F138" s="391">
        <v>8</v>
      </c>
      <c r="G138" s="391">
        <v>7</v>
      </c>
      <c r="H138" s="391">
        <v>8</v>
      </c>
      <c r="I138" s="391">
        <v>7</v>
      </c>
      <c r="J138" s="391">
        <v>6</v>
      </c>
      <c r="K138" s="391"/>
      <c r="L138" s="392">
        <v>7</v>
      </c>
      <c r="M138" s="394"/>
      <c r="N138" s="388">
        <f t="shared" si="4"/>
        <v>7.08</v>
      </c>
      <c r="O138" s="393"/>
      <c r="P138" s="390">
        <f t="shared" si="5"/>
        <v>7.08</v>
      </c>
    </row>
    <row r="139" spans="1:16" ht="15.75">
      <c r="A139" s="6">
        <v>9</v>
      </c>
      <c r="B139" s="15" t="s">
        <v>143</v>
      </c>
      <c r="C139" s="16" t="s">
        <v>144</v>
      </c>
      <c r="D139" s="17" t="s">
        <v>145</v>
      </c>
      <c r="E139" s="18" t="s">
        <v>26</v>
      </c>
      <c r="F139" s="391">
        <v>7</v>
      </c>
      <c r="G139" s="391">
        <v>7</v>
      </c>
      <c r="H139" s="391">
        <v>6</v>
      </c>
      <c r="I139" s="391">
        <v>8</v>
      </c>
      <c r="J139" s="391">
        <v>7</v>
      </c>
      <c r="K139" s="391"/>
      <c r="L139" s="392">
        <v>6</v>
      </c>
      <c r="M139" s="395"/>
      <c r="N139" s="388">
        <f t="shared" si="4"/>
        <v>6.4</v>
      </c>
      <c r="O139" s="393"/>
      <c r="P139" s="390">
        <f t="shared" si="5"/>
        <v>6.4</v>
      </c>
    </row>
    <row r="140" spans="1:16" ht="15.75">
      <c r="A140" s="6">
        <v>10</v>
      </c>
      <c r="B140" s="24" t="s">
        <v>29</v>
      </c>
      <c r="C140" s="25" t="s">
        <v>30</v>
      </c>
      <c r="D140" s="26">
        <v>37231</v>
      </c>
      <c r="E140" s="27" t="s">
        <v>31</v>
      </c>
      <c r="F140" s="396"/>
      <c r="G140" s="396"/>
      <c r="H140" s="396"/>
      <c r="I140" s="396"/>
      <c r="J140" s="396"/>
      <c r="K140" s="396"/>
      <c r="L140" s="397"/>
      <c r="M140" s="395"/>
      <c r="N140" s="388"/>
      <c r="O140" s="393"/>
      <c r="P140" s="390" t="s">
        <v>163</v>
      </c>
    </row>
    <row r="141" spans="1:16" ht="15.75">
      <c r="A141" s="6">
        <v>11</v>
      </c>
      <c r="B141" s="28" t="s">
        <v>32</v>
      </c>
      <c r="C141" s="29" t="s">
        <v>33</v>
      </c>
      <c r="D141" s="30" t="s">
        <v>34</v>
      </c>
      <c r="E141" s="31" t="s">
        <v>35</v>
      </c>
      <c r="F141" s="396">
        <v>7</v>
      </c>
      <c r="G141" s="396">
        <v>6</v>
      </c>
      <c r="H141" s="396">
        <v>7</v>
      </c>
      <c r="I141" s="396">
        <v>6</v>
      </c>
      <c r="J141" s="396">
        <v>6</v>
      </c>
      <c r="K141" s="396"/>
      <c r="L141" s="397">
        <v>6</v>
      </c>
      <c r="M141" s="397"/>
      <c r="N141" s="388">
        <f t="shared" si="4"/>
        <v>6.16</v>
      </c>
      <c r="O141" s="393"/>
      <c r="P141" s="390">
        <f t="shared" si="5"/>
        <v>6.16</v>
      </c>
    </row>
    <row r="142" spans="1:16" ht="15.75">
      <c r="A142" s="6">
        <v>12</v>
      </c>
      <c r="B142" s="7" t="s">
        <v>36</v>
      </c>
      <c r="C142" s="8" t="s">
        <v>37</v>
      </c>
      <c r="D142" s="9"/>
      <c r="E142" s="10"/>
      <c r="F142" s="396"/>
      <c r="G142" s="396"/>
      <c r="H142" s="396"/>
      <c r="I142" s="396"/>
      <c r="J142" s="396"/>
      <c r="K142" s="396"/>
      <c r="L142" s="397"/>
      <c r="M142" s="397"/>
      <c r="N142" s="388"/>
      <c r="O142" s="393"/>
      <c r="P142" s="390" t="s">
        <v>163</v>
      </c>
    </row>
    <row r="143" spans="1:16" ht="15.75">
      <c r="A143" s="6">
        <v>13</v>
      </c>
      <c r="B143" s="15" t="s">
        <v>146</v>
      </c>
      <c r="C143" s="16" t="s">
        <v>147</v>
      </c>
      <c r="D143" s="17" t="s">
        <v>148</v>
      </c>
      <c r="E143" s="18" t="s">
        <v>56</v>
      </c>
      <c r="F143" s="396"/>
      <c r="G143" s="396"/>
      <c r="H143" s="396"/>
      <c r="I143" s="396"/>
      <c r="J143" s="396"/>
      <c r="K143" s="396"/>
      <c r="L143" s="397"/>
      <c r="M143" s="397"/>
      <c r="N143" s="388"/>
      <c r="O143" s="393"/>
      <c r="P143" s="390" t="s">
        <v>163</v>
      </c>
    </row>
    <row r="144" spans="1:16" ht="15.75">
      <c r="A144" s="6">
        <v>14</v>
      </c>
      <c r="B144" s="15" t="s">
        <v>13</v>
      </c>
      <c r="C144" s="16" t="s">
        <v>40</v>
      </c>
      <c r="D144" s="17" t="s">
        <v>41</v>
      </c>
      <c r="E144" s="18" t="s">
        <v>149</v>
      </c>
      <c r="F144" s="396">
        <v>9</v>
      </c>
      <c r="G144" s="396">
        <v>7</v>
      </c>
      <c r="H144" s="396">
        <v>8</v>
      </c>
      <c r="I144" s="396">
        <v>9</v>
      </c>
      <c r="J144" s="396">
        <v>7</v>
      </c>
      <c r="K144" s="396"/>
      <c r="L144" s="397">
        <v>6</v>
      </c>
      <c r="M144" s="397"/>
      <c r="N144" s="388">
        <f t="shared" si="4"/>
        <v>6.8</v>
      </c>
      <c r="O144" s="393"/>
      <c r="P144" s="390">
        <f t="shared" si="5"/>
        <v>6.8</v>
      </c>
    </row>
    <row r="145" spans="1:16" ht="15.75">
      <c r="A145" s="6">
        <v>15</v>
      </c>
      <c r="B145" s="15" t="s">
        <v>42</v>
      </c>
      <c r="C145" s="16" t="s">
        <v>40</v>
      </c>
      <c r="D145" s="17" t="s">
        <v>43</v>
      </c>
      <c r="E145" s="18" t="s">
        <v>22</v>
      </c>
      <c r="F145" s="396">
        <v>6</v>
      </c>
      <c r="G145" s="396">
        <v>5</v>
      </c>
      <c r="H145" s="396">
        <v>5</v>
      </c>
      <c r="I145" s="396">
        <v>6</v>
      </c>
      <c r="J145" s="396">
        <v>6</v>
      </c>
      <c r="K145" s="396"/>
      <c r="L145" s="397">
        <v>5</v>
      </c>
      <c r="M145" s="397"/>
      <c r="N145" s="388">
        <f t="shared" si="4"/>
        <v>5.24</v>
      </c>
      <c r="O145" s="393"/>
      <c r="P145" s="390">
        <f t="shared" si="5"/>
        <v>5.24</v>
      </c>
    </row>
    <row r="146" spans="1:16" ht="15.75">
      <c r="A146" s="6">
        <v>16</v>
      </c>
      <c r="B146" s="7" t="s">
        <v>45</v>
      </c>
      <c r="C146" s="8" t="s">
        <v>46</v>
      </c>
      <c r="D146" s="9"/>
      <c r="E146" s="10"/>
      <c r="F146" s="398"/>
      <c r="G146" s="398"/>
      <c r="H146" s="398"/>
      <c r="I146" s="398"/>
      <c r="J146" s="398"/>
      <c r="K146" s="398"/>
      <c r="L146" s="399"/>
      <c r="M146" s="397"/>
      <c r="N146" s="388"/>
      <c r="O146" s="393"/>
      <c r="P146" s="390" t="s">
        <v>163</v>
      </c>
    </row>
    <row r="147" spans="1:16" ht="15.75">
      <c r="A147" s="6">
        <v>17</v>
      </c>
      <c r="B147" s="15" t="s">
        <v>36</v>
      </c>
      <c r="C147" s="16" t="s">
        <v>46</v>
      </c>
      <c r="D147" s="17" t="s">
        <v>49</v>
      </c>
      <c r="E147" s="18" t="s">
        <v>44</v>
      </c>
      <c r="F147" s="255">
        <v>5</v>
      </c>
      <c r="G147" s="255">
        <v>7</v>
      </c>
      <c r="H147" s="255">
        <v>6</v>
      </c>
      <c r="I147" s="255">
        <v>5</v>
      </c>
      <c r="J147" s="255">
        <v>5</v>
      </c>
      <c r="K147" s="396"/>
      <c r="L147" s="397">
        <v>5</v>
      </c>
      <c r="M147" s="397"/>
      <c r="N147" s="388">
        <f t="shared" si="4"/>
        <v>5.24</v>
      </c>
      <c r="O147" s="393"/>
      <c r="P147" s="390">
        <f t="shared" si="5"/>
        <v>5.24</v>
      </c>
    </row>
    <row r="148" spans="1:16" ht="15.75">
      <c r="A148" s="6">
        <v>18</v>
      </c>
      <c r="B148" s="15" t="s">
        <v>50</v>
      </c>
      <c r="C148" s="16" t="s">
        <v>46</v>
      </c>
      <c r="D148" s="19">
        <v>36739</v>
      </c>
      <c r="E148" s="18" t="s">
        <v>51</v>
      </c>
      <c r="F148" s="396">
        <v>9</v>
      </c>
      <c r="G148" s="396">
        <v>8</v>
      </c>
      <c r="H148" s="396">
        <v>8</v>
      </c>
      <c r="I148" s="396">
        <v>9</v>
      </c>
      <c r="J148" s="396">
        <v>7</v>
      </c>
      <c r="K148" s="396"/>
      <c r="L148" s="397">
        <v>8</v>
      </c>
      <c r="M148" s="397"/>
      <c r="N148" s="388">
        <f t="shared" si="4"/>
        <v>8.08</v>
      </c>
      <c r="O148" s="393"/>
      <c r="P148" s="390">
        <f t="shared" si="5"/>
        <v>8.08</v>
      </c>
    </row>
    <row r="149" spans="1:16" ht="15.75">
      <c r="A149" s="6">
        <v>19</v>
      </c>
      <c r="B149" s="15" t="s">
        <v>53</v>
      </c>
      <c r="C149" s="16" t="s">
        <v>54</v>
      </c>
      <c r="D149" s="17" t="s">
        <v>55</v>
      </c>
      <c r="E149" s="18" t="s">
        <v>56</v>
      </c>
      <c r="F149" s="396"/>
      <c r="G149" s="396"/>
      <c r="H149" s="396"/>
      <c r="I149" s="396"/>
      <c r="J149" s="396"/>
      <c r="K149" s="396"/>
      <c r="L149" s="397"/>
      <c r="M149" s="397"/>
      <c r="N149" s="388"/>
      <c r="O149" s="393"/>
      <c r="P149" s="390" t="s">
        <v>163</v>
      </c>
    </row>
    <row r="150" spans="1:16" ht="15.75">
      <c r="A150" s="6">
        <v>20</v>
      </c>
      <c r="B150" s="96" t="s">
        <v>57</v>
      </c>
      <c r="C150" s="97" t="s">
        <v>58</v>
      </c>
      <c r="D150" s="98" t="s">
        <v>59</v>
      </c>
      <c r="E150" s="99" t="s">
        <v>60</v>
      </c>
      <c r="F150" s="396"/>
      <c r="G150" s="396"/>
      <c r="H150" s="396"/>
      <c r="I150" s="396"/>
      <c r="J150" s="396"/>
      <c r="K150" s="396"/>
      <c r="L150" s="397"/>
      <c r="M150" s="397"/>
      <c r="N150" s="388"/>
      <c r="O150" s="393"/>
      <c r="P150" s="390" t="s">
        <v>163</v>
      </c>
    </row>
    <row r="151" spans="1:16" ht="15.75">
      <c r="A151" s="6">
        <v>21</v>
      </c>
      <c r="B151" s="15" t="s">
        <v>17</v>
      </c>
      <c r="C151" s="16" t="s">
        <v>61</v>
      </c>
      <c r="D151" s="17" t="s">
        <v>62</v>
      </c>
      <c r="E151" s="18" t="s">
        <v>63</v>
      </c>
      <c r="F151" s="396"/>
      <c r="G151" s="396"/>
      <c r="H151" s="396"/>
      <c r="I151" s="396"/>
      <c r="J151" s="396"/>
      <c r="K151" s="396"/>
      <c r="L151" s="397"/>
      <c r="M151" s="397"/>
      <c r="N151" s="388"/>
      <c r="O151" s="393"/>
      <c r="P151" s="390" t="s">
        <v>163</v>
      </c>
    </row>
    <row r="152" spans="1:16" ht="15.75">
      <c r="A152" s="6">
        <v>22</v>
      </c>
      <c r="B152" s="33" t="s">
        <v>64</v>
      </c>
      <c r="C152" s="34" t="s">
        <v>65</v>
      </c>
      <c r="D152" s="35">
        <v>36923</v>
      </c>
      <c r="E152" s="36" t="s">
        <v>66</v>
      </c>
      <c r="F152" s="396"/>
      <c r="G152" s="396"/>
      <c r="H152" s="396"/>
      <c r="I152" s="396"/>
      <c r="J152" s="396"/>
      <c r="K152" s="396"/>
      <c r="L152" s="397"/>
      <c r="M152" s="397"/>
      <c r="N152" s="388"/>
      <c r="O152" s="393"/>
      <c r="P152" s="390" t="s">
        <v>163</v>
      </c>
    </row>
    <row r="153" spans="1:16" ht="15.75">
      <c r="A153" s="6">
        <v>23</v>
      </c>
      <c r="B153" s="15" t="s">
        <v>21</v>
      </c>
      <c r="C153" s="16" t="s">
        <v>67</v>
      </c>
      <c r="D153" s="17" t="s">
        <v>68</v>
      </c>
      <c r="E153" s="18" t="s">
        <v>69</v>
      </c>
      <c r="F153" s="398">
        <v>8</v>
      </c>
      <c r="G153" s="398">
        <v>9</v>
      </c>
      <c r="H153" s="398">
        <v>7</v>
      </c>
      <c r="I153" s="398">
        <v>9</v>
      </c>
      <c r="J153" s="398">
        <v>7</v>
      </c>
      <c r="K153" s="398"/>
      <c r="L153" s="399">
        <v>8</v>
      </c>
      <c r="M153" s="397"/>
      <c r="N153" s="388">
        <f t="shared" si="4"/>
        <v>8</v>
      </c>
      <c r="O153" s="393"/>
      <c r="P153" s="390">
        <f t="shared" si="5"/>
        <v>8</v>
      </c>
    </row>
    <row r="154" spans="1:16" ht="15.75">
      <c r="A154" s="6">
        <v>24</v>
      </c>
      <c r="B154" s="15" t="s">
        <v>150</v>
      </c>
      <c r="C154" s="16" t="s">
        <v>67</v>
      </c>
      <c r="D154" s="17" t="s">
        <v>151</v>
      </c>
      <c r="E154" s="18" t="s">
        <v>39</v>
      </c>
      <c r="F154" s="396">
        <v>7</v>
      </c>
      <c r="G154" s="396">
        <v>7</v>
      </c>
      <c r="H154" s="396">
        <v>8</v>
      </c>
      <c r="I154" s="396">
        <v>6</v>
      </c>
      <c r="J154" s="396">
        <v>7</v>
      </c>
      <c r="K154" s="396"/>
      <c r="L154" s="397">
        <v>8</v>
      </c>
      <c r="M154" s="397"/>
      <c r="N154" s="388">
        <f t="shared" si="4"/>
        <v>7.6</v>
      </c>
      <c r="O154" s="393"/>
      <c r="P154" s="390">
        <f t="shared" si="5"/>
        <v>7.6</v>
      </c>
    </row>
    <row r="155" spans="1:16" ht="15.75">
      <c r="A155" s="6">
        <v>25</v>
      </c>
      <c r="B155" s="37" t="s">
        <v>70</v>
      </c>
      <c r="C155" s="38" t="s">
        <v>71</v>
      </c>
      <c r="D155" s="39">
        <v>37014</v>
      </c>
      <c r="E155" s="40" t="s">
        <v>72</v>
      </c>
      <c r="F155" s="396">
        <v>8</v>
      </c>
      <c r="G155" s="396">
        <v>8</v>
      </c>
      <c r="H155" s="396">
        <v>8</v>
      </c>
      <c r="I155" s="396">
        <v>9</v>
      </c>
      <c r="J155" s="396">
        <v>8</v>
      </c>
      <c r="K155" s="396"/>
      <c r="L155" s="397">
        <v>9</v>
      </c>
      <c r="M155" s="397"/>
      <c r="N155" s="388">
        <f t="shared" si="4"/>
        <v>8.68</v>
      </c>
      <c r="O155" s="393"/>
      <c r="P155" s="390">
        <f t="shared" si="5"/>
        <v>8.68</v>
      </c>
    </row>
    <row r="156" spans="1:16" ht="15.75">
      <c r="A156" s="6">
        <v>26</v>
      </c>
      <c r="B156" s="15" t="s">
        <v>17</v>
      </c>
      <c r="C156" s="16" t="s">
        <v>73</v>
      </c>
      <c r="D156" s="17" t="s">
        <v>74</v>
      </c>
      <c r="E156" s="18" t="s">
        <v>56</v>
      </c>
      <c r="F156" s="396">
        <v>6</v>
      </c>
      <c r="G156" s="396">
        <v>6</v>
      </c>
      <c r="H156" s="396">
        <v>8</v>
      </c>
      <c r="I156" s="396">
        <v>8</v>
      </c>
      <c r="J156" s="396">
        <v>7</v>
      </c>
      <c r="K156" s="396"/>
      <c r="L156" s="397">
        <v>7</v>
      </c>
      <c r="M156" s="397"/>
      <c r="N156" s="388">
        <f t="shared" si="4"/>
        <v>7</v>
      </c>
      <c r="O156" s="393"/>
      <c r="P156" s="390">
        <f t="shared" si="5"/>
        <v>7</v>
      </c>
    </row>
    <row r="157" spans="1:16" ht="15.75">
      <c r="A157" s="6">
        <v>27</v>
      </c>
      <c r="B157" s="15" t="s">
        <v>17</v>
      </c>
      <c r="C157" s="16" t="s">
        <v>73</v>
      </c>
      <c r="D157" s="17" t="s">
        <v>75</v>
      </c>
      <c r="E157" s="18" t="s">
        <v>52</v>
      </c>
      <c r="F157" s="396">
        <v>7</v>
      </c>
      <c r="G157" s="396">
        <v>7</v>
      </c>
      <c r="H157" s="396">
        <v>7</v>
      </c>
      <c r="I157" s="396">
        <v>8</v>
      </c>
      <c r="J157" s="396">
        <v>7</v>
      </c>
      <c r="K157" s="396"/>
      <c r="L157" s="397">
        <v>8</v>
      </c>
      <c r="M157" s="397"/>
      <c r="N157" s="388">
        <f t="shared" si="4"/>
        <v>7.68</v>
      </c>
      <c r="O157" s="393"/>
      <c r="P157" s="390">
        <f t="shared" si="5"/>
        <v>7.68</v>
      </c>
    </row>
    <row r="158" spans="1:16" ht="15.75">
      <c r="A158" s="6">
        <v>28</v>
      </c>
      <c r="B158" s="15" t="s">
        <v>76</v>
      </c>
      <c r="C158" s="16" t="s">
        <v>77</v>
      </c>
      <c r="D158" s="17" t="s">
        <v>78</v>
      </c>
      <c r="E158" s="18" t="s">
        <v>63</v>
      </c>
      <c r="F158" s="396">
        <v>7</v>
      </c>
      <c r="G158" s="396">
        <v>6</v>
      </c>
      <c r="H158" s="396">
        <v>8</v>
      </c>
      <c r="I158" s="396">
        <v>8</v>
      </c>
      <c r="J158" s="396">
        <v>7</v>
      </c>
      <c r="K158" s="396"/>
      <c r="L158" s="397">
        <v>7</v>
      </c>
      <c r="M158" s="397"/>
      <c r="N158" s="388">
        <f t="shared" si="4"/>
        <v>7.08</v>
      </c>
      <c r="O158" s="393"/>
      <c r="P158" s="390">
        <f t="shared" si="5"/>
        <v>7.08</v>
      </c>
    </row>
    <row r="159" spans="1:16" ht="15.75">
      <c r="A159" s="6">
        <v>29</v>
      </c>
      <c r="B159" s="15" t="s">
        <v>119</v>
      </c>
      <c r="C159" s="16" t="s">
        <v>120</v>
      </c>
      <c r="D159" s="17" t="s">
        <v>121</v>
      </c>
      <c r="E159" s="18" t="s">
        <v>122</v>
      </c>
      <c r="F159" s="396"/>
      <c r="G159" s="396"/>
      <c r="H159" s="396"/>
      <c r="I159" s="396"/>
      <c r="J159" s="396"/>
      <c r="K159" s="396"/>
      <c r="L159" s="397"/>
      <c r="M159" s="397"/>
      <c r="N159" s="388"/>
      <c r="O159" s="393"/>
      <c r="P159" s="390" t="s">
        <v>163</v>
      </c>
    </row>
    <row r="160" spans="1:16" ht="15.75">
      <c r="A160" s="6">
        <v>30</v>
      </c>
      <c r="B160" s="41" t="s">
        <v>79</v>
      </c>
      <c r="C160" s="42" t="s">
        <v>80</v>
      </c>
      <c r="D160" s="43" t="s">
        <v>81</v>
      </c>
      <c r="E160" s="44" t="s">
        <v>82</v>
      </c>
      <c r="F160" s="396">
        <v>8</v>
      </c>
      <c r="G160" s="396">
        <v>7</v>
      </c>
      <c r="H160" s="396">
        <v>9</v>
      </c>
      <c r="I160" s="396">
        <v>9</v>
      </c>
      <c r="J160" s="396">
        <v>7</v>
      </c>
      <c r="K160" s="396"/>
      <c r="L160" s="397">
        <v>8</v>
      </c>
      <c r="M160" s="397"/>
      <c r="N160" s="388">
        <f t="shared" si="4"/>
        <v>8</v>
      </c>
      <c r="O160" s="393"/>
      <c r="P160" s="390">
        <f t="shared" si="5"/>
        <v>8</v>
      </c>
    </row>
    <row r="161" spans="1:16" ht="15.75">
      <c r="A161" s="6">
        <v>31</v>
      </c>
      <c r="B161" s="20" t="s">
        <v>83</v>
      </c>
      <c r="C161" s="21" t="s">
        <v>80</v>
      </c>
      <c r="D161" s="22" t="s">
        <v>84</v>
      </c>
      <c r="E161" s="23" t="s">
        <v>85</v>
      </c>
      <c r="F161" s="396">
        <v>8</v>
      </c>
      <c r="G161" s="396">
        <v>8</v>
      </c>
      <c r="H161" s="396">
        <v>9</v>
      </c>
      <c r="I161" s="396">
        <v>8</v>
      </c>
      <c r="J161" s="396">
        <v>8</v>
      </c>
      <c r="K161" s="396"/>
      <c r="L161" s="397">
        <v>9</v>
      </c>
      <c r="M161" s="397"/>
      <c r="N161" s="388">
        <f t="shared" si="4"/>
        <v>8.68</v>
      </c>
      <c r="O161" s="393"/>
      <c r="P161" s="390">
        <f t="shared" si="5"/>
        <v>8.68</v>
      </c>
    </row>
    <row r="162" spans="1:16" ht="15.75">
      <c r="A162" s="6">
        <v>32</v>
      </c>
      <c r="B162" s="41" t="s">
        <v>4</v>
      </c>
      <c r="C162" s="42" t="s">
        <v>86</v>
      </c>
      <c r="D162" s="45">
        <v>37231</v>
      </c>
      <c r="E162" s="44" t="s">
        <v>87</v>
      </c>
      <c r="F162" s="396">
        <v>9</v>
      </c>
      <c r="G162" s="396">
        <v>8</v>
      </c>
      <c r="H162" s="396">
        <v>8</v>
      </c>
      <c r="I162" s="396">
        <v>8</v>
      </c>
      <c r="J162" s="396">
        <v>8</v>
      </c>
      <c r="K162" s="396"/>
      <c r="L162" s="397">
        <v>8</v>
      </c>
      <c r="M162" s="397"/>
      <c r="N162" s="388">
        <f t="shared" si="4"/>
        <v>8.08</v>
      </c>
      <c r="O162" s="393"/>
      <c r="P162" s="390">
        <f t="shared" si="5"/>
        <v>8.08</v>
      </c>
    </row>
    <row r="163" spans="1:16" ht="15.75">
      <c r="A163" s="6">
        <v>33</v>
      </c>
      <c r="B163" s="15" t="s">
        <v>36</v>
      </c>
      <c r="C163" s="16" t="s">
        <v>88</v>
      </c>
      <c r="D163" s="17" t="s">
        <v>89</v>
      </c>
      <c r="E163" s="18" t="s">
        <v>22</v>
      </c>
      <c r="F163" s="396">
        <v>8</v>
      </c>
      <c r="G163" s="396">
        <v>8</v>
      </c>
      <c r="H163" s="396">
        <v>7</v>
      </c>
      <c r="I163" s="396">
        <v>6</v>
      </c>
      <c r="J163" s="396">
        <v>8</v>
      </c>
      <c r="K163" s="396"/>
      <c r="L163" s="397">
        <v>6</v>
      </c>
      <c r="M163" s="397"/>
      <c r="N163" s="388">
        <f t="shared" si="4"/>
        <v>6.5600000000000005</v>
      </c>
      <c r="O163" s="393"/>
      <c r="P163" s="390">
        <f t="shared" si="5"/>
        <v>6.5600000000000005</v>
      </c>
    </row>
    <row r="164" spans="1:16" ht="15.75">
      <c r="A164" s="6">
        <v>34</v>
      </c>
      <c r="B164" s="15" t="s">
        <v>94</v>
      </c>
      <c r="C164" s="16" t="s">
        <v>152</v>
      </c>
      <c r="D164" s="17" t="s">
        <v>95</v>
      </c>
      <c r="E164" s="18" t="s">
        <v>44</v>
      </c>
      <c r="F164" s="396"/>
      <c r="G164" s="396"/>
      <c r="H164" s="396"/>
      <c r="I164" s="396"/>
      <c r="J164" s="396"/>
      <c r="K164" s="396"/>
      <c r="L164" s="397"/>
      <c r="M164" s="397"/>
      <c r="N164" s="388"/>
      <c r="O164" s="393"/>
      <c r="P164" s="390" t="s">
        <v>163</v>
      </c>
    </row>
    <row r="165" spans="1:16" ht="15.75">
      <c r="A165" s="6">
        <v>35</v>
      </c>
      <c r="B165" s="101" t="s">
        <v>91</v>
      </c>
      <c r="C165" s="102" t="s">
        <v>90</v>
      </c>
      <c r="D165" s="103" t="s">
        <v>92</v>
      </c>
      <c r="E165" s="104" t="s">
        <v>93</v>
      </c>
      <c r="F165" s="396"/>
      <c r="G165" s="396"/>
      <c r="H165" s="396"/>
      <c r="I165" s="396"/>
      <c r="J165" s="396"/>
      <c r="K165" s="396"/>
      <c r="L165" s="397"/>
      <c r="M165" s="397"/>
      <c r="N165" s="388"/>
      <c r="O165" s="393"/>
      <c r="P165" s="390" t="s">
        <v>163</v>
      </c>
    </row>
    <row r="166" spans="1:16" ht="15.75">
      <c r="A166" s="6">
        <v>36</v>
      </c>
      <c r="B166" s="46" t="s">
        <v>96</v>
      </c>
      <c r="C166" s="47" t="s">
        <v>97</v>
      </c>
      <c r="D166" s="48" t="s">
        <v>98</v>
      </c>
      <c r="E166" s="49" t="s">
        <v>99</v>
      </c>
      <c r="F166" s="396">
        <v>7</v>
      </c>
      <c r="G166" s="396">
        <v>6</v>
      </c>
      <c r="H166" s="396">
        <v>6</v>
      </c>
      <c r="I166" s="396">
        <v>8</v>
      </c>
      <c r="J166" s="396">
        <v>7</v>
      </c>
      <c r="K166" s="396"/>
      <c r="L166" s="397">
        <v>6</v>
      </c>
      <c r="M166" s="397"/>
      <c r="N166" s="388">
        <f t="shared" si="4"/>
        <v>6.32</v>
      </c>
      <c r="O166" s="393"/>
      <c r="P166" s="390">
        <f t="shared" si="5"/>
        <v>6.32</v>
      </c>
    </row>
    <row r="167" spans="1:16" ht="15.75">
      <c r="A167" s="6">
        <v>37</v>
      </c>
      <c r="B167" s="15" t="s">
        <v>13</v>
      </c>
      <c r="C167" s="16" t="s">
        <v>97</v>
      </c>
      <c r="D167" s="17" t="s">
        <v>153</v>
      </c>
      <c r="E167" s="18" t="s">
        <v>48</v>
      </c>
      <c r="F167" s="396">
        <v>6</v>
      </c>
      <c r="G167" s="396">
        <v>5</v>
      </c>
      <c r="H167" s="396">
        <v>6</v>
      </c>
      <c r="I167" s="396">
        <v>7</v>
      </c>
      <c r="J167" s="396">
        <v>6</v>
      </c>
      <c r="K167" s="396"/>
      <c r="L167" s="397">
        <v>5</v>
      </c>
      <c r="M167" s="397"/>
      <c r="N167" s="388">
        <f t="shared" si="4"/>
        <v>5.4</v>
      </c>
      <c r="O167" s="393"/>
      <c r="P167" s="390">
        <f t="shared" si="5"/>
        <v>5.4</v>
      </c>
    </row>
    <row r="168" spans="1:16" ht="15.75">
      <c r="A168" s="6">
        <v>38</v>
      </c>
      <c r="B168" s="20" t="s">
        <v>100</v>
      </c>
      <c r="C168" s="21" t="s">
        <v>101</v>
      </c>
      <c r="D168" s="50">
        <v>37014</v>
      </c>
      <c r="E168" s="23" t="s">
        <v>102</v>
      </c>
      <c r="F168" s="396">
        <v>7</v>
      </c>
      <c r="G168" s="396">
        <v>6</v>
      </c>
      <c r="H168" s="396">
        <v>6</v>
      </c>
      <c r="I168" s="396">
        <v>8</v>
      </c>
      <c r="J168" s="396">
        <v>7</v>
      </c>
      <c r="K168" s="396"/>
      <c r="L168" s="397">
        <v>5</v>
      </c>
      <c r="M168" s="397"/>
      <c r="N168" s="388">
        <f t="shared" si="4"/>
        <v>5.7200000000000006</v>
      </c>
      <c r="O168" s="393"/>
      <c r="P168" s="390">
        <f t="shared" si="5"/>
        <v>5.7200000000000006</v>
      </c>
    </row>
    <row r="169" spans="1:16" ht="15.75">
      <c r="A169" s="6">
        <v>39</v>
      </c>
      <c r="B169" s="96" t="s">
        <v>21</v>
      </c>
      <c r="C169" s="97" t="s">
        <v>103</v>
      </c>
      <c r="D169" s="98" t="s">
        <v>104</v>
      </c>
      <c r="E169" s="99" t="s">
        <v>44</v>
      </c>
      <c r="F169" s="396"/>
      <c r="G169" s="396"/>
      <c r="H169" s="396"/>
      <c r="I169" s="396"/>
      <c r="J169" s="396"/>
      <c r="K169" s="396"/>
      <c r="L169" s="397"/>
      <c r="M169" s="397"/>
      <c r="N169" s="388"/>
      <c r="O169" s="393"/>
      <c r="P169" s="390" t="s">
        <v>163</v>
      </c>
    </row>
    <row r="170" spans="1:16" ht="15.75">
      <c r="A170" s="6">
        <v>40</v>
      </c>
      <c r="B170" s="15" t="s">
        <v>13</v>
      </c>
      <c r="C170" s="16" t="s">
        <v>105</v>
      </c>
      <c r="D170" s="17" t="s">
        <v>106</v>
      </c>
      <c r="E170" s="18" t="s">
        <v>22</v>
      </c>
      <c r="F170" s="396">
        <v>7</v>
      </c>
      <c r="G170" s="396">
        <v>7</v>
      </c>
      <c r="H170" s="396">
        <v>9</v>
      </c>
      <c r="I170" s="396">
        <v>7</v>
      </c>
      <c r="J170" s="396">
        <v>9</v>
      </c>
      <c r="K170" s="396"/>
      <c r="L170" s="397">
        <v>8</v>
      </c>
      <c r="M170" s="397"/>
      <c r="N170" s="388">
        <f t="shared" si="4"/>
        <v>7.92</v>
      </c>
      <c r="O170" s="393"/>
      <c r="P170" s="390">
        <f t="shared" si="5"/>
        <v>7.92</v>
      </c>
    </row>
    <row r="171" spans="1:16" ht="15.75">
      <c r="A171" s="6">
        <v>41</v>
      </c>
      <c r="B171" s="28" t="s">
        <v>107</v>
      </c>
      <c r="C171" s="29" t="s">
        <v>108</v>
      </c>
      <c r="D171" s="32">
        <v>37175</v>
      </c>
      <c r="E171" s="31" t="s">
        <v>109</v>
      </c>
      <c r="F171" s="396">
        <v>6</v>
      </c>
      <c r="G171" s="396">
        <v>5</v>
      </c>
      <c r="H171" s="396">
        <v>5</v>
      </c>
      <c r="I171" s="396">
        <v>6</v>
      </c>
      <c r="J171" s="396">
        <v>6</v>
      </c>
      <c r="K171" s="396"/>
      <c r="L171" s="397">
        <v>5</v>
      </c>
      <c r="M171" s="397"/>
      <c r="N171" s="388">
        <f t="shared" si="4"/>
        <v>5.24</v>
      </c>
      <c r="O171" s="393"/>
      <c r="P171" s="390">
        <f t="shared" si="5"/>
        <v>5.24</v>
      </c>
    </row>
    <row r="172" spans="1:16" ht="15.75">
      <c r="A172" s="6">
        <v>42</v>
      </c>
      <c r="B172" s="15" t="s">
        <v>27</v>
      </c>
      <c r="C172" s="16" t="s">
        <v>123</v>
      </c>
      <c r="D172" s="17" t="s">
        <v>124</v>
      </c>
      <c r="E172" s="18" t="s">
        <v>125</v>
      </c>
      <c r="F172" s="396">
        <v>8</v>
      </c>
      <c r="G172" s="396">
        <v>8</v>
      </c>
      <c r="H172" s="396">
        <v>7</v>
      </c>
      <c r="I172" s="396">
        <v>8</v>
      </c>
      <c r="J172" s="396">
        <v>8</v>
      </c>
      <c r="K172" s="396"/>
      <c r="L172" s="397">
        <v>7</v>
      </c>
      <c r="M172" s="397"/>
      <c r="N172" s="388">
        <f t="shared" si="4"/>
        <v>7.32</v>
      </c>
      <c r="O172" s="393"/>
      <c r="P172" s="390">
        <f t="shared" si="5"/>
        <v>7.32</v>
      </c>
    </row>
    <row r="173" spans="1:16" ht="15.75">
      <c r="A173" s="6">
        <v>43</v>
      </c>
      <c r="B173" s="37" t="s">
        <v>110</v>
      </c>
      <c r="C173" s="38" t="s">
        <v>111</v>
      </c>
      <c r="D173" s="51" t="s">
        <v>112</v>
      </c>
      <c r="E173" s="40" t="s">
        <v>28</v>
      </c>
      <c r="F173" s="396">
        <v>9</v>
      </c>
      <c r="G173" s="396">
        <v>8</v>
      </c>
      <c r="H173" s="396">
        <v>8</v>
      </c>
      <c r="I173" s="396">
        <v>9</v>
      </c>
      <c r="J173" s="396">
        <v>8</v>
      </c>
      <c r="K173" s="396"/>
      <c r="L173" s="397">
        <v>9</v>
      </c>
      <c r="M173" s="397"/>
      <c r="N173" s="388">
        <f t="shared" si="4"/>
        <v>8.76</v>
      </c>
      <c r="O173" s="393"/>
      <c r="P173" s="390">
        <f t="shared" si="5"/>
        <v>8.76</v>
      </c>
    </row>
    <row r="174" spans="1:16" ht="15.75">
      <c r="A174" s="6">
        <v>44</v>
      </c>
      <c r="B174" s="15" t="s">
        <v>113</v>
      </c>
      <c r="C174" s="16" t="s">
        <v>114</v>
      </c>
      <c r="D174" s="17" t="s">
        <v>115</v>
      </c>
      <c r="E174" s="18" t="s">
        <v>56</v>
      </c>
      <c r="F174" s="396">
        <v>5</v>
      </c>
      <c r="G174" s="396">
        <v>5</v>
      </c>
      <c r="H174" s="396">
        <v>5</v>
      </c>
      <c r="I174" s="396">
        <v>6</v>
      </c>
      <c r="J174" s="396">
        <v>5</v>
      </c>
      <c r="K174" s="396"/>
      <c r="L174" s="397">
        <v>6</v>
      </c>
      <c r="M174" s="397"/>
      <c r="N174" s="388">
        <f t="shared" si="4"/>
        <v>5.68</v>
      </c>
      <c r="O174" s="393"/>
      <c r="P174" s="390">
        <f t="shared" si="5"/>
        <v>5.68</v>
      </c>
    </row>
    <row r="175" spans="1:16" ht="15.75">
      <c r="A175" s="6">
        <v>45</v>
      </c>
      <c r="B175" s="15" t="s">
        <v>117</v>
      </c>
      <c r="C175" s="16" t="s">
        <v>116</v>
      </c>
      <c r="D175" s="17" t="s">
        <v>118</v>
      </c>
      <c r="E175" s="18" t="s">
        <v>44</v>
      </c>
      <c r="F175" s="396">
        <v>7</v>
      </c>
      <c r="G175" s="396">
        <v>6</v>
      </c>
      <c r="H175" s="396">
        <v>6</v>
      </c>
      <c r="I175" s="396">
        <v>8</v>
      </c>
      <c r="J175" s="396">
        <v>7</v>
      </c>
      <c r="K175" s="396"/>
      <c r="L175" s="397">
        <v>7</v>
      </c>
      <c r="M175" s="397"/>
      <c r="N175" s="388">
        <f t="shared" si="4"/>
        <v>6.92</v>
      </c>
      <c r="O175" s="393"/>
      <c r="P175" s="390">
        <f t="shared" si="5"/>
        <v>6.92</v>
      </c>
    </row>
    <row r="176" spans="1:16" ht="22.5" customHeight="1">
      <c r="A176" s="6">
        <v>46</v>
      </c>
      <c r="B176" s="15" t="s">
        <v>158</v>
      </c>
      <c r="C176" s="16" t="s">
        <v>159</v>
      </c>
      <c r="D176" s="17"/>
      <c r="E176" s="18"/>
      <c r="F176" s="396"/>
      <c r="G176" s="396"/>
      <c r="H176" s="396"/>
      <c r="I176" s="396"/>
      <c r="J176" s="396"/>
      <c r="K176" s="396"/>
      <c r="L176" s="397"/>
      <c r="M176" s="397"/>
      <c r="N176" s="388"/>
      <c r="O176" s="393"/>
      <c r="P176" s="390" t="s">
        <v>163</v>
      </c>
    </row>
    <row r="177" spans="1:16" ht="15.75">
      <c r="A177" s="6">
        <v>47</v>
      </c>
      <c r="B177" s="64" t="s">
        <v>160</v>
      </c>
      <c r="C177" s="65" t="s">
        <v>161</v>
      </c>
      <c r="D177" s="1"/>
      <c r="E177" s="63"/>
      <c r="F177" s="396">
        <v>8</v>
      </c>
      <c r="G177" s="396">
        <v>9</v>
      </c>
      <c r="H177" s="396">
        <v>7</v>
      </c>
      <c r="I177" s="396">
        <v>7</v>
      </c>
      <c r="J177" s="396">
        <v>9</v>
      </c>
      <c r="K177" s="396"/>
      <c r="L177" s="397">
        <v>8</v>
      </c>
      <c r="M177" s="397"/>
      <c r="N177" s="388">
        <f t="shared" si="4"/>
        <v>8</v>
      </c>
      <c r="O177" s="393"/>
      <c r="P177" s="390">
        <f t="shared" si="5"/>
        <v>8</v>
      </c>
    </row>
    <row r="178" spans="1:16" ht="15.75">
      <c r="A178" s="6">
        <v>48</v>
      </c>
      <c r="B178" s="64" t="s">
        <v>53</v>
      </c>
      <c r="C178" s="65" t="s">
        <v>162</v>
      </c>
      <c r="D178" s="1"/>
      <c r="E178" s="63"/>
      <c r="F178" s="396">
        <v>6</v>
      </c>
      <c r="G178" s="396">
        <v>6</v>
      </c>
      <c r="H178" s="396">
        <v>5</v>
      </c>
      <c r="I178" s="396">
        <v>5</v>
      </c>
      <c r="J178" s="396">
        <v>6</v>
      </c>
      <c r="K178" s="396"/>
      <c r="L178" s="397">
        <v>5</v>
      </c>
      <c r="M178" s="397"/>
      <c r="N178" s="388">
        <f t="shared" si="4"/>
        <v>5.24</v>
      </c>
      <c r="O178" s="393"/>
      <c r="P178" s="390">
        <f t="shared" si="5"/>
        <v>5.24</v>
      </c>
    </row>
    <row r="179" spans="1:16" ht="15.75">
      <c r="A179" s="60">
        <v>49</v>
      </c>
      <c r="B179" s="60" t="s">
        <v>235</v>
      </c>
      <c r="C179" s="60" t="s">
        <v>236</v>
      </c>
      <c r="D179" s="279"/>
      <c r="E179" s="278"/>
      <c r="F179" s="396">
        <v>5</v>
      </c>
      <c r="G179" s="396">
        <v>5</v>
      </c>
      <c r="H179" s="396">
        <v>6</v>
      </c>
      <c r="I179" s="396">
        <v>6</v>
      </c>
      <c r="J179" s="396">
        <v>5</v>
      </c>
      <c r="K179" s="396"/>
      <c r="L179" s="397">
        <v>5</v>
      </c>
      <c r="M179" s="397"/>
      <c r="N179" s="388">
        <f>((F179+G179+H179+I179+J179)/5)*0.4+L179*0.6</f>
        <v>5.16</v>
      </c>
      <c r="O179" s="393"/>
      <c r="P179" s="390">
        <f>MAX(N179,O179)</f>
        <v>5.16</v>
      </c>
    </row>
    <row r="180" spans="1:16" ht="15.75">
      <c r="A180" s="60"/>
      <c r="B180" s="60" t="s">
        <v>179</v>
      </c>
      <c r="C180" s="60" t="s">
        <v>180</v>
      </c>
      <c r="D180" s="110"/>
      <c r="E180" s="111"/>
      <c r="F180" s="396"/>
      <c r="G180" s="396"/>
      <c r="H180" s="396"/>
      <c r="I180" s="396"/>
      <c r="J180" s="396"/>
      <c r="K180" s="396"/>
      <c r="L180" s="397"/>
      <c r="M180" s="397"/>
      <c r="N180" s="388"/>
      <c r="O180" s="393"/>
      <c r="P180" s="390"/>
    </row>
    <row r="181" spans="1:16" ht="15.75">
      <c r="A181" s="60"/>
      <c r="B181" s="60" t="s">
        <v>193</v>
      </c>
      <c r="C181" s="60" t="s">
        <v>194</v>
      </c>
      <c r="D181" s="401"/>
      <c r="E181" s="400"/>
      <c r="F181" s="396"/>
      <c r="G181" s="396"/>
      <c r="H181" s="396"/>
      <c r="I181" s="396"/>
      <c r="J181" s="396"/>
      <c r="K181" s="396"/>
      <c r="L181" s="397"/>
      <c r="M181" s="397"/>
      <c r="N181" s="388"/>
      <c r="O181" s="393"/>
      <c r="P181" s="390"/>
    </row>
    <row r="182" spans="1:16" ht="15.75">
      <c r="B182" s="60" t="s">
        <v>269</v>
      </c>
      <c r="C182" s="60" t="s">
        <v>147</v>
      </c>
      <c r="F182" s="447">
        <v>5</v>
      </c>
      <c r="G182" s="447">
        <v>5</v>
      </c>
      <c r="H182" s="447">
        <v>6</v>
      </c>
      <c r="I182" s="447">
        <v>6</v>
      </c>
      <c r="J182" s="447">
        <v>5</v>
      </c>
      <c r="L182" s="448">
        <v>5</v>
      </c>
      <c r="N182" s="388">
        <f>((F182+G182+H182+I182+J182)/5)*0.4+L182*0.6</f>
        <v>5.16</v>
      </c>
      <c r="P182" s="390">
        <f>MAX(N182,O182)</f>
        <v>5.16</v>
      </c>
    </row>
    <row r="183" spans="1:16" ht="15.75">
      <c r="B183" s="111" t="s">
        <v>21</v>
      </c>
      <c r="C183" s="111" t="s">
        <v>194</v>
      </c>
      <c r="F183" s="447">
        <v>5</v>
      </c>
      <c r="G183" s="447">
        <v>5</v>
      </c>
      <c r="H183" s="447">
        <v>6</v>
      </c>
      <c r="I183" s="447">
        <v>6</v>
      </c>
      <c r="J183" s="447">
        <v>5</v>
      </c>
      <c r="L183" s="448">
        <v>5</v>
      </c>
      <c r="N183" s="388">
        <f>((F183+G183+H183+I183+J183)/5)*0.4+L183*0.6</f>
        <v>5.16</v>
      </c>
      <c r="P183" s="390">
        <f>MAX(N183,O183)</f>
        <v>5.16</v>
      </c>
    </row>
    <row r="184" spans="1:16">
      <c r="P184" s="236"/>
    </row>
    <row r="185" spans="1:16">
      <c r="P185" s="236"/>
    </row>
    <row r="186" spans="1:16">
      <c r="P186" s="236"/>
    </row>
    <row r="187" spans="1:16">
      <c r="P187" s="236"/>
    </row>
  </sheetData>
  <mergeCells count="35">
    <mergeCell ref="A1:P1"/>
    <mergeCell ref="A2:P2"/>
    <mergeCell ref="A3:P3"/>
    <mergeCell ref="A4:P4"/>
    <mergeCell ref="A5:P5"/>
    <mergeCell ref="A6:A7"/>
    <mergeCell ref="B6:C7"/>
    <mergeCell ref="D6:D7"/>
    <mergeCell ref="E6:E7"/>
    <mergeCell ref="F6:K7"/>
    <mergeCell ref="L6:M6"/>
    <mergeCell ref="N6:O6"/>
    <mergeCell ref="A128:O128"/>
    <mergeCell ref="A62:P62"/>
    <mergeCell ref="A63:P63"/>
    <mergeCell ref="A64:P64"/>
    <mergeCell ref="A65:O65"/>
    <mergeCell ref="A66:O66"/>
    <mergeCell ref="A67:A68"/>
    <mergeCell ref="B67:C68"/>
    <mergeCell ref="D67:D68"/>
    <mergeCell ref="E67:E68"/>
    <mergeCell ref="F67:K68"/>
    <mergeCell ref="L67:M67"/>
    <mergeCell ref="N67:O67"/>
    <mergeCell ref="A124:O124"/>
    <mergeCell ref="A125:O125"/>
    <mergeCell ref="A126:O126"/>
    <mergeCell ref="N129:O129"/>
    <mergeCell ref="A129:A130"/>
    <mergeCell ref="B129:C130"/>
    <mergeCell ref="D129:D130"/>
    <mergeCell ref="E129:E130"/>
    <mergeCell ref="F129:K130"/>
    <mergeCell ref="L129:M12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L135"/>
  <sheetViews>
    <sheetView tabSelected="1" topLeftCell="A2" workbookViewId="0">
      <selection activeCell="O6" sqref="O6"/>
    </sheetView>
  </sheetViews>
  <sheetFormatPr defaultRowHeight="15"/>
  <cols>
    <col min="1" max="1" width="4.42578125" style="420" customWidth="1"/>
    <col min="2" max="2" width="15.5703125" style="60" customWidth="1"/>
    <col min="3" max="3" width="7.28515625" style="60" customWidth="1"/>
    <col min="4" max="4" width="11.28515625" style="420" customWidth="1"/>
    <col min="5" max="5" width="37.140625" style="60" customWidth="1"/>
    <col min="6" max="6" width="6.85546875" style="420" customWidth="1"/>
    <col min="7" max="7" width="7.28515625" style="494" customWidth="1"/>
    <col min="8" max="8" width="6.28515625" style="420" customWidth="1"/>
    <col min="9" max="9" width="7.5703125" style="420" customWidth="1"/>
    <col min="10" max="10" width="6.85546875" style="420" customWidth="1"/>
    <col min="11" max="11" width="8.42578125" style="420" customWidth="1"/>
    <col min="12" max="12" width="11.85546875" style="654" customWidth="1"/>
    <col min="13" max="16384" width="9.140625" style="60"/>
  </cols>
  <sheetData>
    <row r="1" spans="1:12" s="109" customFormat="1" ht="21" hidden="1" customHeight="1">
      <c r="A1" s="658" t="s">
        <v>271</v>
      </c>
      <c r="B1" s="658"/>
      <c r="C1" s="658"/>
      <c r="D1" s="658"/>
      <c r="E1" s="658"/>
      <c r="F1" s="494"/>
      <c r="G1" s="494"/>
      <c r="H1" s="494"/>
      <c r="I1" s="494"/>
      <c r="J1" s="494"/>
      <c r="K1" s="494"/>
      <c r="L1" s="653"/>
    </row>
    <row r="2" spans="1:12" s="88" customFormat="1" ht="21" customHeight="1">
      <c r="A2" s="720" t="s">
        <v>537</v>
      </c>
      <c r="B2" s="720"/>
      <c r="C2" s="720"/>
      <c r="D2" s="720"/>
      <c r="E2" s="720"/>
      <c r="F2" s="720"/>
      <c r="G2" s="720"/>
      <c r="H2" s="720"/>
      <c r="I2" s="720"/>
      <c r="J2" s="720"/>
      <c r="K2" s="720"/>
      <c r="L2" s="720"/>
    </row>
    <row r="3" spans="1:12" s="88" customFormat="1" ht="18.75" customHeight="1">
      <c r="A3" s="720" t="s">
        <v>538</v>
      </c>
      <c r="B3" s="720"/>
      <c r="C3" s="720"/>
      <c r="D3" s="720"/>
      <c r="E3" s="720"/>
      <c r="F3" s="720"/>
      <c r="G3" s="720"/>
      <c r="H3" s="720"/>
      <c r="I3" s="720"/>
      <c r="J3" s="720"/>
      <c r="K3" s="720"/>
      <c r="L3" s="720"/>
    </row>
    <row r="4" spans="1:12" s="109" customFormat="1" ht="21" customHeight="1">
      <c r="A4" s="721" t="s">
        <v>539</v>
      </c>
      <c r="B4" s="721"/>
      <c r="C4" s="721"/>
      <c r="D4" s="721"/>
      <c r="E4" s="721"/>
      <c r="F4" s="721"/>
      <c r="G4" s="721"/>
      <c r="H4" s="721"/>
      <c r="I4" s="721"/>
      <c r="J4" s="721"/>
      <c r="K4" s="721"/>
      <c r="L4" s="721"/>
    </row>
    <row r="5" spans="1:12" s="109" customFormat="1" ht="26.25" customHeight="1">
      <c r="A5" s="706" t="s">
        <v>128</v>
      </c>
      <c r="B5" s="712" t="s">
        <v>129</v>
      </c>
      <c r="C5" s="713"/>
      <c r="D5" s="709" t="s">
        <v>130</v>
      </c>
      <c r="E5" s="709" t="s">
        <v>131</v>
      </c>
      <c r="F5" s="709" t="s">
        <v>532</v>
      </c>
      <c r="G5" s="706" t="s">
        <v>533</v>
      </c>
      <c r="H5" s="670" t="s">
        <v>300</v>
      </c>
      <c r="I5" s="671"/>
      <c r="J5" s="672"/>
      <c r="K5" s="706" t="s">
        <v>534</v>
      </c>
      <c r="L5" s="706" t="s">
        <v>535</v>
      </c>
    </row>
    <row r="6" spans="1:12" ht="29.25" customHeight="1">
      <c r="A6" s="710"/>
      <c r="B6" s="714"/>
      <c r="C6" s="715"/>
      <c r="D6" s="707"/>
      <c r="E6" s="707"/>
      <c r="F6" s="707"/>
      <c r="G6" s="707"/>
      <c r="H6" s="703"/>
      <c r="I6" s="704"/>
      <c r="J6" s="705"/>
      <c r="K6" s="707"/>
      <c r="L6" s="707"/>
    </row>
    <row r="7" spans="1:12" ht="21" customHeight="1">
      <c r="A7" s="710"/>
      <c r="B7" s="714"/>
      <c r="C7" s="715"/>
      <c r="D7" s="707"/>
      <c r="E7" s="707"/>
      <c r="F7" s="707"/>
      <c r="G7" s="707"/>
      <c r="H7" s="673"/>
      <c r="I7" s="674"/>
      <c r="J7" s="675"/>
      <c r="K7" s="707"/>
      <c r="L7" s="707"/>
    </row>
    <row r="8" spans="1:12" s="453" customFormat="1" ht="27" customHeight="1">
      <c r="A8" s="711"/>
      <c r="B8" s="716"/>
      <c r="C8" s="717"/>
      <c r="D8" s="708"/>
      <c r="E8" s="708"/>
      <c r="F8" s="708"/>
      <c r="G8" s="708"/>
      <c r="H8" s="451" t="s">
        <v>303</v>
      </c>
      <c r="I8" s="450" t="s">
        <v>304</v>
      </c>
      <c r="J8" s="451" t="s">
        <v>305</v>
      </c>
      <c r="K8" s="708"/>
      <c r="L8" s="708"/>
    </row>
    <row r="9" spans="1:12" s="459" customFormat="1" ht="18" customHeight="1">
      <c r="A9" s="541">
        <v>1</v>
      </c>
      <c r="B9" s="579" t="s">
        <v>0</v>
      </c>
      <c r="C9" s="616" t="s">
        <v>1</v>
      </c>
      <c r="D9" s="541" t="s">
        <v>2</v>
      </c>
      <c r="E9" s="495" t="s">
        <v>275</v>
      </c>
      <c r="F9" s="541" t="s">
        <v>230</v>
      </c>
      <c r="G9" s="542">
        <v>7.3819660551089132</v>
      </c>
      <c r="H9" s="503">
        <v>8</v>
      </c>
      <c r="I9" s="503">
        <v>8</v>
      </c>
      <c r="J9" s="503">
        <v>9</v>
      </c>
      <c r="K9" s="542">
        <v>8.0243163608877897</v>
      </c>
      <c r="L9" s="718" t="s">
        <v>306</v>
      </c>
    </row>
    <row r="10" spans="1:12" s="459" customFormat="1" ht="18" customHeight="1">
      <c r="A10" s="541">
        <v>2</v>
      </c>
      <c r="B10" s="580" t="s">
        <v>4</v>
      </c>
      <c r="C10" s="617" t="s">
        <v>5</v>
      </c>
      <c r="D10" s="543" t="s">
        <v>137</v>
      </c>
      <c r="E10" s="496" t="s">
        <v>138</v>
      </c>
      <c r="F10" s="541" t="s">
        <v>230</v>
      </c>
      <c r="G10" s="542">
        <v>6.7268258091115234</v>
      </c>
      <c r="H10" s="655">
        <v>6</v>
      </c>
      <c r="I10" s="503">
        <v>5</v>
      </c>
      <c r="J10" s="503">
        <v>7</v>
      </c>
      <c r="K10" s="542">
        <v>6.5300795712224273</v>
      </c>
      <c r="L10" s="718" t="s">
        <v>274</v>
      </c>
    </row>
    <row r="11" spans="1:12" s="459" customFormat="1" ht="18" customHeight="1">
      <c r="A11" s="541">
        <v>3</v>
      </c>
      <c r="B11" s="580" t="s">
        <v>10</v>
      </c>
      <c r="C11" s="617" t="s">
        <v>11</v>
      </c>
      <c r="D11" s="544" t="s">
        <v>277</v>
      </c>
      <c r="E11" s="496" t="s">
        <v>278</v>
      </c>
      <c r="F11" s="541" t="s">
        <v>230</v>
      </c>
      <c r="G11" s="542">
        <v>7.8060996358139221</v>
      </c>
      <c r="H11" s="655">
        <v>7</v>
      </c>
      <c r="I11" s="503">
        <v>8.5</v>
      </c>
      <c r="J11" s="503">
        <v>9</v>
      </c>
      <c r="K11" s="542">
        <v>8.3197164845736271</v>
      </c>
      <c r="L11" s="718" t="s">
        <v>306</v>
      </c>
    </row>
    <row r="12" spans="1:12" s="459" customFormat="1" ht="18" customHeight="1">
      <c r="A12" s="541">
        <v>4</v>
      </c>
      <c r="B12" s="580" t="s">
        <v>13</v>
      </c>
      <c r="C12" s="617" t="s">
        <v>14</v>
      </c>
      <c r="D12" s="543" t="s">
        <v>279</v>
      </c>
      <c r="E12" s="496" t="s">
        <v>280</v>
      </c>
      <c r="F12" s="541" t="s">
        <v>230</v>
      </c>
      <c r="G12" s="542">
        <v>7.8214102934102945</v>
      </c>
      <c r="H12" s="655">
        <v>7</v>
      </c>
      <c r="I12" s="503">
        <v>8.5</v>
      </c>
      <c r="J12" s="503">
        <v>9</v>
      </c>
      <c r="K12" s="542">
        <v>8.3273718133718138</v>
      </c>
      <c r="L12" s="718" t="s">
        <v>306</v>
      </c>
    </row>
    <row r="13" spans="1:12" s="459" customFormat="1" ht="18" customHeight="1">
      <c r="A13" s="541">
        <v>5</v>
      </c>
      <c r="B13" s="580" t="s">
        <v>143</v>
      </c>
      <c r="C13" s="617" t="s">
        <v>144</v>
      </c>
      <c r="D13" s="543" t="s">
        <v>145</v>
      </c>
      <c r="E13" s="496" t="s">
        <v>26</v>
      </c>
      <c r="F13" s="541" t="s">
        <v>230</v>
      </c>
      <c r="G13" s="542">
        <v>7.4911399711399707</v>
      </c>
      <c r="H13" s="655">
        <v>5</v>
      </c>
      <c r="I13" s="503">
        <v>7</v>
      </c>
      <c r="J13" s="503">
        <v>8</v>
      </c>
      <c r="K13" s="542">
        <v>7.5789033189033184</v>
      </c>
      <c r="L13" s="718" t="s">
        <v>273</v>
      </c>
    </row>
    <row r="14" spans="1:12" s="459" customFormat="1" ht="18" customHeight="1">
      <c r="A14" s="541">
        <v>6</v>
      </c>
      <c r="B14" s="580" t="s">
        <v>13</v>
      </c>
      <c r="C14" s="617" t="s">
        <v>40</v>
      </c>
      <c r="D14" s="543" t="s">
        <v>41</v>
      </c>
      <c r="E14" s="496" t="s">
        <v>149</v>
      </c>
      <c r="F14" s="541" t="s">
        <v>230</v>
      </c>
      <c r="G14" s="542">
        <v>6.9693616436473587</v>
      </c>
      <c r="H14" s="655">
        <v>6</v>
      </c>
      <c r="I14" s="503">
        <v>6.5</v>
      </c>
      <c r="J14" s="503">
        <v>9</v>
      </c>
      <c r="K14" s="542">
        <v>7.5680141551570124</v>
      </c>
      <c r="L14" s="718" t="s">
        <v>273</v>
      </c>
    </row>
    <row r="15" spans="1:12" s="459" customFormat="1" ht="18" customHeight="1">
      <c r="A15" s="541">
        <v>7</v>
      </c>
      <c r="B15" s="580" t="s">
        <v>36</v>
      </c>
      <c r="C15" s="617" t="s">
        <v>46</v>
      </c>
      <c r="D15" s="543" t="s">
        <v>49</v>
      </c>
      <c r="E15" s="496" t="s">
        <v>44</v>
      </c>
      <c r="F15" s="541" t="s">
        <v>230</v>
      </c>
      <c r="G15" s="542">
        <v>6.3230300281728855</v>
      </c>
      <c r="H15" s="655">
        <v>5</v>
      </c>
      <c r="I15" s="503">
        <v>8</v>
      </c>
      <c r="J15" s="503">
        <v>6</v>
      </c>
      <c r="K15" s="542">
        <v>6.4948483474197758</v>
      </c>
      <c r="L15" s="718" t="s">
        <v>274</v>
      </c>
    </row>
    <row r="16" spans="1:12" s="459" customFormat="1" ht="18" customHeight="1">
      <c r="A16" s="541">
        <v>8</v>
      </c>
      <c r="B16" s="580" t="s">
        <v>50</v>
      </c>
      <c r="C16" s="617" t="s">
        <v>46</v>
      </c>
      <c r="D16" s="544" t="s">
        <v>282</v>
      </c>
      <c r="E16" s="496" t="s">
        <v>280</v>
      </c>
      <c r="F16" s="541" t="s">
        <v>230</v>
      </c>
      <c r="G16" s="542">
        <v>7.5509071669071677</v>
      </c>
      <c r="H16" s="655">
        <v>5</v>
      </c>
      <c r="I16" s="503">
        <v>5</v>
      </c>
      <c r="J16" s="503">
        <v>8</v>
      </c>
      <c r="K16" s="542">
        <v>7.2754535834535838</v>
      </c>
      <c r="L16" s="718" t="s">
        <v>273</v>
      </c>
    </row>
    <row r="17" spans="1:12" s="459" customFormat="1" ht="18" customHeight="1">
      <c r="A17" s="541">
        <v>9</v>
      </c>
      <c r="B17" s="580" t="s">
        <v>21</v>
      </c>
      <c r="C17" s="617" t="s">
        <v>67</v>
      </c>
      <c r="D17" s="543" t="s">
        <v>68</v>
      </c>
      <c r="E17" s="496" t="s">
        <v>283</v>
      </c>
      <c r="F17" s="541" t="s">
        <v>230</v>
      </c>
      <c r="G17" s="542">
        <v>7.8324221809936097</v>
      </c>
      <c r="H17" s="655">
        <v>8</v>
      </c>
      <c r="I17" s="503">
        <v>8.5</v>
      </c>
      <c r="J17" s="503">
        <v>9</v>
      </c>
      <c r="K17" s="542">
        <v>8.3328777571634713</v>
      </c>
      <c r="L17" s="718" t="s">
        <v>306</v>
      </c>
    </row>
    <row r="18" spans="1:12" s="459" customFormat="1" ht="18" customHeight="1">
      <c r="A18" s="541">
        <v>10</v>
      </c>
      <c r="B18" s="580" t="s">
        <v>150</v>
      </c>
      <c r="C18" s="617" t="s">
        <v>67</v>
      </c>
      <c r="D18" s="543" t="s">
        <v>151</v>
      </c>
      <c r="E18" s="496" t="s">
        <v>39</v>
      </c>
      <c r="F18" s="541" t="s">
        <v>230</v>
      </c>
      <c r="G18" s="542">
        <v>7.8667106438534997</v>
      </c>
      <c r="H18" s="655">
        <v>7</v>
      </c>
      <c r="I18" s="503">
        <v>8</v>
      </c>
      <c r="J18" s="503">
        <v>7</v>
      </c>
      <c r="K18" s="542">
        <v>7.6000219885934159</v>
      </c>
      <c r="L18" s="718" t="s">
        <v>273</v>
      </c>
    </row>
    <row r="19" spans="1:12" s="459" customFormat="1" ht="18" customHeight="1">
      <c r="A19" s="541">
        <v>11</v>
      </c>
      <c r="B19" s="581" t="s">
        <v>70</v>
      </c>
      <c r="C19" s="618" t="s">
        <v>71</v>
      </c>
      <c r="D19" s="545" t="s">
        <v>284</v>
      </c>
      <c r="E19" s="497" t="s">
        <v>285</v>
      </c>
      <c r="F19" s="541" t="s">
        <v>230</v>
      </c>
      <c r="G19" s="542">
        <v>7.7872831718546012</v>
      </c>
      <c r="H19" s="655">
        <v>9</v>
      </c>
      <c r="I19" s="503">
        <v>8</v>
      </c>
      <c r="J19" s="503">
        <v>9</v>
      </c>
      <c r="K19" s="542">
        <v>8.2269749192606341</v>
      </c>
      <c r="L19" s="718" t="s">
        <v>306</v>
      </c>
    </row>
    <row r="20" spans="1:12" s="459" customFormat="1" ht="18" customHeight="1">
      <c r="A20" s="541">
        <v>12</v>
      </c>
      <c r="B20" s="580" t="s">
        <v>17</v>
      </c>
      <c r="C20" s="617" t="s">
        <v>73</v>
      </c>
      <c r="D20" s="543" t="s">
        <v>74</v>
      </c>
      <c r="E20" s="496" t="s">
        <v>56</v>
      </c>
      <c r="F20" s="541" t="s">
        <v>230</v>
      </c>
      <c r="G20" s="542">
        <v>7.2511427197141485</v>
      </c>
      <c r="H20" s="655">
        <v>7</v>
      </c>
      <c r="I20" s="503">
        <v>7</v>
      </c>
      <c r="J20" s="503">
        <v>9</v>
      </c>
      <c r="K20" s="542">
        <v>7.7922380265237408</v>
      </c>
      <c r="L20" s="718" t="s">
        <v>273</v>
      </c>
    </row>
    <row r="21" spans="1:12" s="459" customFormat="1" ht="18" customHeight="1">
      <c r="A21" s="541">
        <v>13</v>
      </c>
      <c r="B21" s="580" t="s">
        <v>17</v>
      </c>
      <c r="C21" s="617" t="s">
        <v>73</v>
      </c>
      <c r="D21" s="543" t="s">
        <v>75</v>
      </c>
      <c r="E21" s="496" t="s">
        <v>52</v>
      </c>
      <c r="F21" s="541" t="s">
        <v>230</v>
      </c>
      <c r="G21" s="542">
        <v>7.4861727478870339</v>
      </c>
      <c r="H21" s="655">
        <v>8</v>
      </c>
      <c r="I21" s="503">
        <v>7</v>
      </c>
      <c r="J21" s="503">
        <v>9</v>
      </c>
      <c r="K21" s="542">
        <v>7.9097530406101839</v>
      </c>
      <c r="L21" s="718" t="s">
        <v>273</v>
      </c>
    </row>
    <row r="22" spans="1:12" s="459" customFormat="1" ht="18" customHeight="1">
      <c r="A22" s="541">
        <v>14</v>
      </c>
      <c r="B22" s="580" t="s">
        <v>76</v>
      </c>
      <c r="C22" s="617" t="s">
        <v>77</v>
      </c>
      <c r="D22" s="543" t="s">
        <v>78</v>
      </c>
      <c r="E22" s="496" t="s">
        <v>63</v>
      </c>
      <c r="F22" s="541" t="s">
        <v>230</v>
      </c>
      <c r="G22" s="542">
        <v>7.4665506768363912</v>
      </c>
      <c r="H22" s="655">
        <v>7</v>
      </c>
      <c r="I22" s="503">
        <v>7.5</v>
      </c>
      <c r="J22" s="503">
        <v>9</v>
      </c>
      <c r="K22" s="542">
        <v>7.9832753384181956</v>
      </c>
      <c r="L22" s="718" t="s">
        <v>306</v>
      </c>
    </row>
    <row r="23" spans="1:12" s="459" customFormat="1" ht="18" customHeight="1">
      <c r="A23" s="541">
        <v>15</v>
      </c>
      <c r="B23" s="582" t="s">
        <v>79</v>
      </c>
      <c r="C23" s="619" t="s">
        <v>80</v>
      </c>
      <c r="D23" s="503" t="s">
        <v>104</v>
      </c>
      <c r="E23" s="498" t="s">
        <v>286</v>
      </c>
      <c r="F23" s="541" t="s">
        <v>230</v>
      </c>
      <c r="G23" s="542">
        <v>7.8591905449048323</v>
      </c>
      <c r="H23" s="655">
        <v>7</v>
      </c>
      <c r="I23" s="503">
        <v>8</v>
      </c>
      <c r="J23" s="503">
        <v>9</v>
      </c>
      <c r="K23" s="542">
        <v>8.2629286057857492</v>
      </c>
      <c r="L23" s="718" t="s">
        <v>306</v>
      </c>
    </row>
    <row r="24" spans="1:12" s="459" customFormat="1" ht="18" customHeight="1">
      <c r="A24" s="541">
        <v>16</v>
      </c>
      <c r="B24" s="583" t="s">
        <v>83</v>
      </c>
      <c r="C24" s="620" t="s">
        <v>80</v>
      </c>
      <c r="D24" s="508" t="s">
        <v>287</v>
      </c>
      <c r="E24" s="499" t="s">
        <v>288</v>
      </c>
      <c r="F24" s="541" t="s">
        <v>230</v>
      </c>
      <c r="G24" s="542">
        <v>8.1442886002885988</v>
      </c>
      <c r="H24" s="655">
        <v>8</v>
      </c>
      <c r="I24" s="503">
        <v>8</v>
      </c>
      <c r="J24" s="503">
        <v>9</v>
      </c>
      <c r="K24" s="542">
        <v>8.4054776334776324</v>
      </c>
      <c r="L24" s="718" t="s">
        <v>306</v>
      </c>
    </row>
    <row r="25" spans="1:12" s="459" customFormat="1" ht="18" customHeight="1">
      <c r="A25" s="541">
        <v>17</v>
      </c>
      <c r="B25" s="582" t="s">
        <v>4</v>
      </c>
      <c r="C25" s="619" t="s">
        <v>86</v>
      </c>
      <c r="D25" s="546" t="s">
        <v>289</v>
      </c>
      <c r="E25" s="498" t="s">
        <v>286</v>
      </c>
      <c r="F25" s="541" t="s">
        <v>230</v>
      </c>
      <c r="G25" s="542">
        <v>7.5669492200920763</v>
      </c>
      <c r="H25" s="655">
        <v>8</v>
      </c>
      <c r="I25" s="503">
        <v>8.5</v>
      </c>
      <c r="J25" s="503">
        <v>6.5</v>
      </c>
      <c r="K25" s="542">
        <v>7.3668079433793707</v>
      </c>
      <c r="L25" s="718" t="s">
        <v>273</v>
      </c>
    </row>
    <row r="26" spans="1:12" s="459" customFormat="1" ht="18" customHeight="1">
      <c r="A26" s="541">
        <v>18</v>
      </c>
      <c r="B26" s="580" t="s">
        <v>36</v>
      </c>
      <c r="C26" s="617" t="s">
        <v>88</v>
      </c>
      <c r="D26" s="543" t="s">
        <v>89</v>
      </c>
      <c r="E26" s="496" t="s">
        <v>22</v>
      </c>
      <c r="F26" s="541" t="s">
        <v>230</v>
      </c>
      <c r="G26" s="542">
        <v>7.266529512815227</v>
      </c>
      <c r="H26" s="655">
        <v>7</v>
      </c>
      <c r="I26" s="503">
        <v>8</v>
      </c>
      <c r="J26" s="503">
        <v>9</v>
      </c>
      <c r="K26" s="542">
        <v>7.9665980897409474</v>
      </c>
      <c r="L26" s="718" t="s">
        <v>306</v>
      </c>
    </row>
    <row r="27" spans="1:12" s="459" customFormat="1" ht="18" customHeight="1">
      <c r="A27" s="541">
        <v>19</v>
      </c>
      <c r="B27" s="584" t="s">
        <v>96</v>
      </c>
      <c r="C27" s="621" t="s">
        <v>97</v>
      </c>
      <c r="D27" s="547" t="s">
        <v>290</v>
      </c>
      <c r="E27" s="500" t="s">
        <v>291</v>
      </c>
      <c r="F27" s="541" t="s">
        <v>230</v>
      </c>
      <c r="G27" s="542">
        <v>7.2400005497148348</v>
      </c>
      <c r="H27" s="655">
        <v>6</v>
      </c>
      <c r="I27" s="503">
        <v>7</v>
      </c>
      <c r="J27" s="503">
        <v>6</v>
      </c>
      <c r="K27" s="542">
        <v>6.7866669415240848</v>
      </c>
      <c r="L27" s="718" t="s">
        <v>274</v>
      </c>
    </row>
    <row r="28" spans="1:12" s="459" customFormat="1" ht="18" customHeight="1">
      <c r="A28" s="541">
        <v>20</v>
      </c>
      <c r="B28" s="580" t="s">
        <v>13</v>
      </c>
      <c r="C28" s="617" t="s">
        <v>97</v>
      </c>
      <c r="D28" s="543" t="s">
        <v>153</v>
      </c>
      <c r="E28" s="496" t="s">
        <v>48</v>
      </c>
      <c r="F28" s="541" t="s">
        <v>230</v>
      </c>
      <c r="G28" s="542">
        <v>6.5941235484092635</v>
      </c>
      <c r="H28" s="655">
        <v>8</v>
      </c>
      <c r="I28" s="503">
        <v>8</v>
      </c>
      <c r="J28" s="503">
        <v>8</v>
      </c>
      <c r="K28" s="542">
        <v>7.2970617742046313</v>
      </c>
      <c r="L28" s="718" t="s">
        <v>273</v>
      </c>
    </row>
    <row r="29" spans="1:12" s="459" customFormat="1" ht="18" customHeight="1">
      <c r="A29" s="541">
        <v>21</v>
      </c>
      <c r="B29" s="583" t="s">
        <v>100</v>
      </c>
      <c r="C29" s="620" t="s">
        <v>101</v>
      </c>
      <c r="D29" s="548" t="s">
        <v>284</v>
      </c>
      <c r="E29" s="499" t="s">
        <v>292</v>
      </c>
      <c r="F29" s="541" t="s">
        <v>230</v>
      </c>
      <c r="G29" s="542">
        <v>6.636548340548341</v>
      </c>
      <c r="H29" s="655">
        <v>8</v>
      </c>
      <c r="I29" s="503">
        <v>6</v>
      </c>
      <c r="J29" s="503">
        <v>7</v>
      </c>
      <c r="K29" s="542">
        <v>6.6516075036075035</v>
      </c>
      <c r="L29" s="718" t="s">
        <v>274</v>
      </c>
    </row>
    <row r="30" spans="1:12" s="459" customFormat="1" ht="18" customHeight="1">
      <c r="A30" s="541">
        <v>22</v>
      </c>
      <c r="B30" s="580" t="s">
        <v>13</v>
      </c>
      <c r="C30" s="617" t="s">
        <v>105</v>
      </c>
      <c r="D30" s="543" t="s">
        <v>106</v>
      </c>
      <c r="E30" s="496" t="s">
        <v>22</v>
      </c>
      <c r="F30" s="541" t="s">
        <v>230</v>
      </c>
      <c r="G30" s="542">
        <v>7.5904520030234313</v>
      </c>
      <c r="H30" s="655">
        <v>8</v>
      </c>
      <c r="I30" s="503">
        <v>7</v>
      </c>
      <c r="J30" s="503">
        <v>9</v>
      </c>
      <c r="K30" s="542">
        <v>7.9618926681783826</v>
      </c>
      <c r="L30" s="718" t="s">
        <v>306</v>
      </c>
    </row>
    <row r="31" spans="1:12" s="459" customFormat="1" ht="18" customHeight="1">
      <c r="A31" s="541">
        <v>23</v>
      </c>
      <c r="B31" s="585" t="s">
        <v>107</v>
      </c>
      <c r="C31" s="622" t="s">
        <v>108</v>
      </c>
      <c r="D31" s="549" t="s">
        <v>293</v>
      </c>
      <c r="E31" s="501" t="s">
        <v>294</v>
      </c>
      <c r="F31" s="541" t="s">
        <v>230</v>
      </c>
      <c r="G31" s="542">
        <v>6.5312730021301446</v>
      </c>
      <c r="H31" s="655">
        <v>6</v>
      </c>
      <c r="I31" s="503">
        <v>6</v>
      </c>
      <c r="J31" s="503">
        <v>6</v>
      </c>
      <c r="K31" s="542">
        <v>6.2656365010650719</v>
      </c>
      <c r="L31" s="718" t="s">
        <v>274</v>
      </c>
    </row>
    <row r="32" spans="1:12" s="459" customFormat="1" ht="18" customHeight="1">
      <c r="A32" s="541">
        <v>24</v>
      </c>
      <c r="B32" s="580" t="s">
        <v>27</v>
      </c>
      <c r="C32" s="617" t="s">
        <v>123</v>
      </c>
      <c r="D32" s="543" t="s">
        <v>124</v>
      </c>
      <c r="E32" s="496" t="s">
        <v>295</v>
      </c>
      <c r="F32" s="541" t="s">
        <v>230</v>
      </c>
      <c r="G32" s="542">
        <v>7.6880098948670383</v>
      </c>
      <c r="H32" s="655">
        <v>9</v>
      </c>
      <c r="I32" s="503">
        <v>7</v>
      </c>
      <c r="J32" s="503">
        <v>9</v>
      </c>
      <c r="K32" s="542">
        <v>8.0106716141001861</v>
      </c>
      <c r="L32" s="718" t="s">
        <v>306</v>
      </c>
    </row>
    <row r="33" spans="1:12" s="459" customFormat="1" ht="18" customHeight="1">
      <c r="A33" s="541">
        <v>25</v>
      </c>
      <c r="B33" s="581" t="s">
        <v>110</v>
      </c>
      <c r="C33" s="618" t="s">
        <v>111</v>
      </c>
      <c r="D33" s="550" t="s">
        <v>296</v>
      </c>
      <c r="E33" s="497" t="s">
        <v>297</v>
      </c>
      <c r="F33" s="541" t="s">
        <v>230</v>
      </c>
      <c r="G33" s="542">
        <v>7.3878062255205101</v>
      </c>
      <c r="H33" s="655">
        <v>8</v>
      </c>
      <c r="I33" s="503">
        <v>7</v>
      </c>
      <c r="J33" s="503">
        <v>8</v>
      </c>
      <c r="K33" s="542">
        <v>7.527236446093589</v>
      </c>
      <c r="L33" s="718" t="s">
        <v>273</v>
      </c>
    </row>
    <row r="34" spans="1:12" s="459" customFormat="1" ht="18" customHeight="1">
      <c r="A34" s="541">
        <v>26</v>
      </c>
      <c r="B34" s="580" t="s">
        <v>117</v>
      </c>
      <c r="C34" s="617" t="s">
        <v>116</v>
      </c>
      <c r="D34" s="543" t="s">
        <v>118</v>
      </c>
      <c r="E34" s="496" t="s">
        <v>44</v>
      </c>
      <c r="F34" s="541" t="s">
        <v>230</v>
      </c>
      <c r="G34" s="542">
        <v>6.9950036418607855</v>
      </c>
      <c r="H34" s="655">
        <v>8</v>
      </c>
      <c r="I34" s="503">
        <v>7</v>
      </c>
      <c r="J34" s="503">
        <v>6</v>
      </c>
      <c r="K34" s="542">
        <v>6.6641684875970597</v>
      </c>
      <c r="L34" s="718" t="s">
        <v>274</v>
      </c>
    </row>
    <row r="35" spans="1:12" s="459" customFormat="1" ht="18" customHeight="1">
      <c r="A35" s="541">
        <v>27</v>
      </c>
      <c r="B35" s="586" t="s">
        <v>160</v>
      </c>
      <c r="C35" s="623" t="s">
        <v>161</v>
      </c>
      <c r="D35" s="551" t="s">
        <v>268</v>
      </c>
      <c r="E35" s="502" t="s">
        <v>56</v>
      </c>
      <c r="F35" s="541" t="s">
        <v>230</v>
      </c>
      <c r="G35" s="542">
        <v>7.3891266405552134</v>
      </c>
      <c r="H35" s="655">
        <v>8</v>
      </c>
      <c r="I35" s="503">
        <v>7</v>
      </c>
      <c r="J35" s="503">
        <v>9</v>
      </c>
      <c r="K35" s="542">
        <v>7.8612299869442737</v>
      </c>
      <c r="L35" s="718" t="s">
        <v>273</v>
      </c>
    </row>
    <row r="36" spans="1:12" ht="18" customHeight="1">
      <c r="A36" s="541">
        <v>28</v>
      </c>
      <c r="B36" s="587" t="s">
        <v>21</v>
      </c>
      <c r="C36" s="624" t="s">
        <v>236</v>
      </c>
      <c r="D36" s="552" t="s">
        <v>307</v>
      </c>
      <c r="E36" s="553" t="s">
        <v>63</v>
      </c>
      <c r="F36" s="541" t="s">
        <v>230</v>
      </c>
      <c r="G36" s="542">
        <v>6.8711251288394166</v>
      </c>
      <c r="H36" s="503">
        <v>5</v>
      </c>
      <c r="I36" s="503">
        <v>5</v>
      </c>
      <c r="J36" s="503">
        <v>7.5</v>
      </c>
      <c r="K36" s="542">
        <v>6.7688958977530413</v>
      </c>
      <c r="L36" s="718" t="s">
        <v>274</v>
      </c>
    </row>
    <row r="37" spans="1:12" ht="18" customHeight="1">
      <c r="A37" s="541">
        <v>29</v>
      </c>
      <c r="B37" s="587" t="s">
        <v>13</v>
      </c>
      <c r="C37" s="624" t="s">
        <v>308</v>
      </c>
      <c r="D37" s="552" t="s">
        <v>309</v>
      </c>
      <c r="E37" s="553" t="s">
        <v>149</v>
      </c>
      <c r="F37" s="541" t="s">
        <v>230</v>
      </c>
      <c r="G37" s="542">
        <v>6.6487641036212466</v>
      </c>
      <c r="H37" s="503">
        <v>6</v>
      </c>
      <c r="I37" s="503">
        <v>5</v>
      </c>
      <c r="J37" s="503">
        <v>5</v>
      </c>
      <c r="K37" s="542">
        <v>5.8243820518106233</v>
      </c>
      <c r="L37" s="718" t="s">
        <v>207</v>
      </c>
    </row>
    <row r="38" spans="1:12" ht="18" customHeight="1">
      <c r="A38" s="541">
        <v>30</v>
      </c>
      <c r="B38" s="587" t="s">
        <v>310</v>
      </c>
      <c r="C38" s="624" t="s">
        <v>40</v>
      </c>
      <c r="D38" s="552" t="s">
        <v>281</v>
      </c>
      <c r="E38" s="553" t="s">
        <v>311</v>
      </c>
      <c r="F38" s="541" t="s">
        <v>230</v>
      </c>
      <c r="G38" s="542">
        <v>7.0068629148629151</v>
      </c>
      <c r="H38" s="503">
        <v>6</v>
      </c>
      <c r="I38" s="503">
        <v>6</v>
      </c>
      <c r="J38" s="503">
        <v>7</v>
      </c>
      <c r="K38" s="542">
        <v>6.8367647907647919</v>
      </c>
      <c r="L38" s="718" t="s">
        <v>274</v>
      </c>
    </row>
    <row r="39" spans="1:12" ht="18" customHeight="1">
      <c r="A39" s="541">
        <v>31</v>
      </c>
      <c r="B39" s="588" t="s">
        <v>312</v>
      </c>
      <c r="C39" s="625" t="s">
        <v>40</v>
      </c>
      <c r="D39" s="210" t="s">
        <v>313</v>
      </c>
      <c r="E39" s="554" t="s">
        <v>314</v>
      </c>
      <c r="F39" s="541" t="s">
        <v>230</v>
      </c>
      <c r="G39" s="542">
        <v>7.5380721500721499</v>
      </c>
      <c r="H39" s="503">
        <v>5</v>
      </c>
      <c r="I39" s="503">
        <v>7</v>
      </c>
      <c r="J39" s="503">
        <v>7</v>
      </c>
      <c r="K39" s="542">
        <v>7.2690360750360741</v>
      </c>
      <c r="L39" s="718" t="s">
        <v>273</v>
      </c>
    </row>
    <row r="40" spans="1:12" ht="18" customHeight="1">
      <c r="A40" s="541">
        <v>32</v>
      </c>
      <c r="B40" s="587" t="s">
        <v>315</v>
      </c>
      <c r="C40" s="624" t="s">
        <v>40</v>
      </c>
      <c r="D40" s="552" t="s">
        <v>316</v>
      </c>
      <c r="E40" s="553" t="s">
        <v>149</v>
      </c>
      <c r="F40" s="541" t="s">
        <v>230</v>
      </c>
      <c r="G40" s="542">
        <v>6.6474162028447736</v>
      </c>
      <c r="H40" s="503">
        <v>5</v>
      </c>
      <c r="I40" s="503">
        <v>5.5</v>
      </c>
      <c r="J40" s="503">
        <v>6</v>
      </c>
      <c r="K40" s="542">
        <v>6.2403747680890538</v>
      </c>
      <c r="L40" s="718" t="s">
        <v>274</v>
      </c>
    </row>
    <row r="41" spans="1:12" ht="18" customHeight="1">
      <c r="A41" s="541">
        <v>33</v>
      </c>
      <c r="B41" s="589" t="s">
        <v>317</v>
      </c>
      <c r="C41" s="626" t="s">
        <v>40</v>
      </c>
      <c r="D41" s="227" t="s">
        <v>318</v>
      </c>
      <c r="E41" s="555" t="s">
        <v>149</v>
      </c>
      <c r="F41" s="541" t="s">
        <v>230</v>
      </c>
      <c r="G41" s="542">
        <v>6.7492970521541951</v>
      </c>
      <c r="H41" s="503">
        <v>5</v>
      </c>
      <c r="I41" s="503">
        <v>7</v>
      </c>
      <c r="J41" s="503">
        <v>6</v>
      </c>
      <c r="K41" s="542">
        <v>6.5413151927437641</v>
      </c>
      <c r="L41" s="718" t="s">
        <v>274</v>
      </c>
    </row>
    <row r="42" spans="1:12" ht="18" customHeight="1">
      <c r="A42" s="541">
        <v>34</v>
      </c>
      <c r="B42" s="590" t="s">
        <v>17</v>
      </c>
      <c r="C42" s="627" t="s">
        <v>319</v>
      </c>
      <c r="D42" s="556" t="s">
        <v>320</v>
      </c>
      <c r="E42" s="557" t="s">
        <v>321</v>
      </c>
      <c r="F42" s="541" t="s">
        <v>230</v>
      </c>
      <c r="G42" s="542">
        <v>7.4921330309901739</v>
      </c>
      <c r="H42" s="503">
        <v>7</v>
      </c>
      <c r="I42" s="503">
        <v>8.5</v>
      </c>
      <c r="J42" s="503">
        <v>9</v>
      </c>
      <c r="K42" s="542">
        <v>8.1627331821617535</v>
      </c>
      <c r="L42" s="718" t="s">
        <v>272</v>
      </c>
    </row>
    <row r="43" spans="1:12" ht="18" customHeight="1">
      <c r="A43" s="541">
        <v>35</v>
      </c>
      <c r="B43" s="589" t="s">
        <v>322</v>
      </c>
      <c r="C43" s="626" t="s">
        <v>323</v>
      </c>
      <c r="D43" s="227" t="s">
        <v>324</v>
      </c>
      <c r="E43" s="555" t="s">
        <v>149</v>
      </c>
      <c r="F43" s="541" t="s">
        <v>230</v>
      </c>
      <c r="G43" s="542">
        <v>6.6506738129595275</v>
      </c>
      <c r="H43" s="503">
        <v>5</v>
      </c>
      <c r="I43" s="503">
        <v>5.5</v>
      </c>
      <c r="J43" s="503">
        <v>6</v>
      </c>
      <c r="K43" s="542">
        <v>6.2420035731464303</v>
      </c>
      <c r="L43" s="718" t="s">
        <v>274</v>
      </c>
    </row>
    <row r="44" spans="1:12" ht="18" customHeight="1">
      <c r="A44" s="541">
        <v>36</v>
      </c>
      <c r="B44" s="587" t="s">
        <v>325</v>
      </c>
      <c r="C44" s="624" t="s">
        <v>326</v>
      </c>
      <c r="D44" s="552" t="s">
        <v>327</v>
      </c>
      <c r="E44" s="553" t="s">
        <v>311</v>
      </c>
      <c r="F44" s="541" t="s">
        <v>230</v>
      </c>
      <c r="G44" s="542">
        <v>7.038737854737855</v>
      </c>
      <c r="H44" s="503">
        <v>6</v>
      </c>
      <c r="I44" s="503">
        <v>7</v>
      </c>
      <c r="J44" s="503">
        <v>8</v>
      </c>
      <c r="K44" s="542">
        <v>7.3527022607022614</v>
      </c>
      <c r="L44" s="718" t="s">
        <v>273</v>
      </c>
    </row>
    <row r="45" spans="1:12" ht="18" customHeight="1">
      <c r="A45" s="541">
        <v>37</v>
      </c>
      <c r="B45" s="591" t="s">
        <v>328</v>
      </c>
      <c r="C45" s="628" t="s">
        <v>329</v>
      </c>
      <c r="D45" s="506" t="s">
        <v>330</v>
      </c>
      <c r="E45" s="505" t="s">
        <v>331</v>
      </c>
      <c r="F45" s="508" t="s">
        <v>332</v>
      </c>
      <c r="G45" s="507">
        <v>7.1355440115440114</v>
      </c>
      <c r="H45" s="508">
        <v>5</v>
      </c>
      <c r="I45" s="508">
        <v>7</v>
      </c>
      <c r="J45" s="508">
        <v>8</v>
      </c>
      <c r="K45" s="507">
        <v>7.4011053391053387</v>
      </c>
      <c r="L45" s="719" t="s">
        <v>273</v>
      </c>
    </row>
    <row r="46" spans="1:12" ht="18" customHeight="1">
      <c r="A46" s="541">
        <v>38</v>
      </c>
      <c r="B46" s="592" t="s">
        <v>333</v>
      </c>
      <c r="C46" s="629" t="s">
        <v>334</v>
      </c>
      <c r="D46" s="511" t="s">
        <v>335</v>
      </c>
      <c r="E46" s="510" t="s">
        <v>336</v>
      </c>
      <c r="F46" s="508" t="s">
        <v>332</v>
      </c>
      <c r="G46" s="512">
        <v>7.6673491455912508</v>
      </c>
      <c r="H46" s="513">
        <v>6</v>
      </c>
      <c r="I46" s="513">
        <v>6</v>
      </c>
      <c r="J46" s="513">
        <v>8</v>
      </c>
      <c r="K46" s="507">
        <v>7.5003412394622915</v>
      </c>
      <c r="L46" s="719" t="s">
        <v>273</v>
      </c>
    </row>
    <row r="47" spans="1:12" ht="18" customHeight="1">
      <c r="A47" s="541">
        <v>39</v>
      </c>
      <c r="B47" s="593" t="s">
        <v>337</v>
      </c>
      <c r="C47" s="630" t="s">
        <v>236</v>
      </c>
      <c r="D47" s="515" t="s">
        <v>338</v>
      </c>
      <c r="E47" s="514" t="s">
        <v>291</v>
      </c>
      <c r="F47" s="508" t="s">
        <v>332</v>
      </c>
      <c r="G47" s="507">
        <v>7.7705878635983892</v>
      </c>
      <c r="H47" s="508">
        <v>7</v>
      </c>
      <c r="I47" s="508">
        <v>8</v>
      </c>
      <c r="J47" s="508">
        <v>9</v>
      </c>
      <c r="K47" s="507">
        <v>8.2186272651325272</v>
      </c>
      <c r="L47" s="719" t="s">
        <v>272</v>
      </c>
    </row>
    <row r="48" spans="1:12" ht="18" customHeight="1">
      <c r="A48" s="541">
        <v>40</v>
      </c>
      <c r="B48" s="594" t="s">
        <v>339</v>
      </c>
      <c r="C48" s="631" t="s">
        <v>140</v>
      </c>
      <c r="D48" s="504" t="s">
        <v>340</v>
      </c>
      <c r="E48" s="516" t="s">
        <v>26</v>
      </c>
      <c r="F48" s="508" t="s">
        <v>332</v>
      </c>
      <c r="G48" s="507">
        <v>7.0432633249791134</v>
      </c>
      <c r="H48" s="508">
        <v>5</v>
      </c>
      <c r="I48" s="508">
        <v>5.5</v>
      </c>
      <c r="J48" s="508">
        <v>7</v>
      </c>
      <c r="K48" s="507">
        <v>6.7716316624895567</v>
      </c>
      <c r="L48" s="719" t="s">
        <v>274</v>
      </c>
    </row>
    <row r="49" spans="1:12" ht="18" customHeight="1">
      <c r="A49" s="541">
        <v>41</v>
      </c>
      <c r="B49" s="591" t="s">
        <v>341</v>
      </c>
      <c r="C49" s="628" t="s">
        <v>308</v>
      </c>
      <c r="D49" s="517" t="s">
        <v>342</v>
      </c>
      <c r="E49" s="505" t="s">
        <v>288</v>
      </c>
      <c r="F49" s="508" t="s">
        <v>332</v>
      </c>
      <c r="G49" s="507">
        <v>6.8773333333333335</v>
      </c>
      <c r="H49" s="508">
        <v>5</v>
      </c>
      <c r="I49" s="508">
        <v>7</v>
      </c>
      <c r="J49" s="508">
        <v>8</v>
      </c>
      <c r="K49" s="507">
        <v>7.2720000000000011</v>
      </c>
      <c r="L49" s="719" t="s">
        <v>273</v>
      </c>
    </row>
    <row r="50" spans="1:12" ht="18" customHeight="1">
      <c r="A50" s="541">
        <v>42</v>
      </c>
      <c r="B50" s="595" t="s">
        <v>94</v>
      </c>
      <c r="C50" s="632" t="s">
        <v>308</v>
      </c>
      <c r="D50" s="519" t="s">
        <v>343</v>
      </c>
      <c r="E50" s="518" t="s">
        <v>314</v>
      </c>
      <c r="F50" s="508" t="s">
        <v>332</v>
      </c>
      <c r="G50" s="507">
        <v>7.1922280094174837</v>
      </c>
      <c r="H50" s="508">
        <v>5</v>
      </c>
      <c r="I50" s="508">
        <v>5.5</v>
      </c>
      <c r="J50" s="508">
        <v>7</v>
      </c>
      <c r="K50" s="507">
        <v>6.8461140047087419</v>
      </c>
      <c r="L50" s="719" t="s">
        <v>274</v>
      </c>
    </row>
    <row r="51" spans="1:12" ht="18" customHeight="1">
      <c r="A51" s="541">
        <v>43</v>
      </c>
      <c r="B51" s="591" t="s">
        <v>21</v>
      </c>
      <c r="C51" s="628" t="s">
        <v>33</v>
      </c>
      <c r="D51" s="506" t="s">
        <v>344</v>
      </c>
      <c r="E51" s="505" t="s">
        <v>345</v>
      </c>
      <c r="F51" s="508" t="s">
        <v>332</v>
      </c>
      <c r="G51" s="507">
        <v>6.8222585251006311</v>
      </c>
      <c r="H51" s="508">
        <v>6</v>
      </c>
      <c r="I51" s="508">
        <v>7</v>
      </c>
      <c r="J51" s="508">
        <v>8.5</v>
      </c>
      <c r="K51" s="507">
        <v>7.4111292625503156</v>
      </c>
      <c r="L51" s="719" t="s">
        <v>273</v>
      </c>
    </row>
    <row r="52" spans="1:12" ht="18" customHeight="1">
      <c r="A52" s="541">
        <v>44</v>
      </c>
      <c r="B52" s="591" t="s">
        <v>346</v>
      </c>
      <c r="C52" s="628" t="s">
        <v>33</v>
      </c>
      <c r="D52" s="517" t="s">
        <v>106</v>
      </c>
      <c r="E52" s="505" t="s">
        <v>288</v>
      </c>
      <c r="F52" s="508" t="s">
        <v>332</v>
      </c>
      <c r="G52" s="507">
        <v>7.1211350649350651</v>
      </c>
      <c r="H52" s="508">
        <v>5</v>
      </c>
      <c r="I52" s="508">
        <v>6</v>
      </c>
      <c r="J52" s="508">
        <v>9</v>
      </c>
      <c r="K52" s="507">
        <v>7.560567532467533</v>
      </c>
      <c r="L52" s="719" t="s">
        <v>273</v>
      </c>
    </row>
    <row r="53" spans="1:12" ht="18" customHeight="1">
      <c r="A53" s="541">
        <v>45</v>
      </c>
      <c r="B53" s="591" t="s">
        <v>347</v>
      </c>
      <c r="C53" s="628" t="s">
        <v>147</v>
      </c>
      <c r="D53" s="517" t="s">
        <v>348</v>
      </c>
      <c r="E53" s="505" t="s">
        <v>349</v>
      </c>
      <c r="F53" s="508" t="s">
        <v>332</v>
      </c>
      <c r="G53" s="507">
        <v>7.0944190628085355</v>
      </c>
      <c r="H53" s="508">
        <v>5</v>
      </c>
      <c r="I53" s="508">
        <v>6.5</v>
      </c>
      <c r="J53" s="508">
        <v>6.5</v>
      </c>
      <c r="K53" s="507">
        <v>6.7972095314042678</v>
      </c>
      <c r="L53" s="719" t="s">
        <v>274</v>
      </c>
    </row>
    <row r="54" spans="1:12" ht="18" customHeight="1">
      <c r="A54" s="541">
        <v>46</v>
      </c>
      <c r="B54" s="596" t="s">
        <v>350</v>
      </c>
      <c r="C54" s="633" t="s">
        <v>40</v>
      </c>
      <c r="D54" s="520" t="s">
        <v>351</v>
      </c>
      <c r="E54" s="223" t="s">
        <v>352</v>
      </c>
      <c r="F54" s="508" t="s">
        <v>332</v>
      </c>
      <c r="G54" s="507">
        <v>6.8863645933014341</v>
      </c>
      <c r="H54" s="508">
        <v>6</v>
      </c>
      <c r="I54" s="508">
        <v>7</v>
      </c>
      <c r="J54" s="508">
        <v>9</v>
      </c>
      <c r="K54" s="507">
        <v>7.6098489633173836</v>
      </c>
      <c r="L54" s="719" t="s">
        <v>273</v>
      </c>
    </row>
    <row r="55" spans="1:12" ht="18" customHeight="1">
      <c r="A55" s="541">
        <v>47</v>
      </c>
      <c r="B55" s="591" t="s">
        <v>21</v>
      </c>
      <c r="C55" s="628" t="s">
        <v>40</v>
      </c>
      <c r="D55" s="506" t="s">
        <v>353</v>
      </c>
      <c r="E55" s="505" t="s">
        <v>288</v>
      </c>
      <c r="F55" s="508" t="s">
        <v>332</v>
      </c>
      <c r="G55" s="507">
        <v>7.1191727196779837</v>
      </c>
      <c r="H55" s="508">
        <v>5</v>
      </c>
      <c r="I55" s="508">
        <v>5</v>
      </c>
      <c r="J55" s="508">
        <v>8</v>
      </c>
      <c r="K55" s="507">
        <v>7.0595863598389919</v>
      </c>
      <c r="L55" s="719" t="s">
        <v>273</v>
      </c>
    </row>
    <row r="56" spans="1:12" ht="18" customHeight="1">
      <c r="A56" s="541">
        <v>48</v>
      </c>
      <c r="B56" s="597" t="s">
        <v>354</v>
      </c>
      <c r="C56" s="634" t="s">
        <v>46</v>
      </c>
      <c r="D56" s="522" t="s">
        <v>355</v>
      </c>
      <c r="E56" s="521" t="s">
        <v>314</v>
      </c>
      <c r="F56" s="508" t="s">
        <v>332</v>
      </c>
      <c r="G56" s="507">
        <v>7.1142781499202554</v>
      </c>
      <c r="H56" s="508">
        <v>5</v>
      </c>
      <c r="I56" s="508">
        <v>7</v>
      </c>
      <c r="J56" s="508">
        <v>7</v>
      </c>
      <c r="K56" s="507">
        <v>7.0571390749601273</v>
      </c>
      <c r="L56" s="719" t="s">
        <v>273</v>
      </c>
    </row>
    <row r="57" spans="1:12" ht="18" customHeight="1">
      <c r="A57" s="541">
        <v>49</v>
      </c>
      <c r="B57" s="596" t="s">
        <v>356</v>
      </c>
      <c r="C57" s="633" t="s">
        <v>357</v>
      </c>
      <c r="D57" s="520" t="s">
        <v>358</v>
      </c>
      <c r="E57" s="223" t="s">
        <v>352</v>
      </c>
      <c r="F57" s="508" t="s">
        <v>332</v>
      </c>
      <c r="G57" s="507">
        <v>6.7943362345257068</v>
      </c>
      <c r="H57" s="508">
        <v>5</v>
      </c>
      <c r="I57" s="508">
        <v>5</v>
      </c>
      <c r="J57" s="508">
        <v>8.5</v>
      </c>
      <c r="K57" s="507">
        <v>7.0638347839295195</v>
      </c>
      <c r="L57" s="719" t="s">
        <v>273</v>
      </c>
    </row>
    <row r="58" spans="1:12" ht="18" customHeight="1">
      <c r="A58" s="541">
        <v>50</v>
      </c>
      <c r="B58" s="593" t="s">
        <v>13</v>
      </c>
      <c r="C58" s="630" t="s">
        <v>61</v>
      </c>
      <c r="D58" s="515" t="s">
        <v>359</v>
      </c>
      <c r="E58" s="514" t="s">
        <v>283</v>
      </c>
      <c r="F58" s="508" t="s">
        <v>332</v>
      </c>
      <c r="G58" s="512">
        <v>7.7732407685881375</v>
      </c>
      <c r="H58" s="513">
        <v>7</v>
      </c>
      <c r="I58" s="513">
        <v>5</v>
      </c>
      <c r="J58" s="513">
        <v>8</v>
      </c>
      <c r="K58" s="507">
        <v>7.3866203842940692</v>
      </c>
      <c r="L58" s="719" t="s">
        <v>273</v>
      </c>
    </row>
    <row r="59" spans="1:12" ht="18" customHeight="1">
      <c r="A59" s="541">
        <v>51</v>
      </c>
      <c r="B59" s="591" t="s">
        <v>360</v>
      </c>
      <c r="C59" s="628" t="s">
        <v>65</v>
      </c>
      <c r="D59" s="506" t="s">
        <v>361</v>
      </c>
      <c r="E59" s="505" t="s">
        <v>26</v>
      </c>
      <c r="F59" s="508" t="s">
        <v>332</v>
      </c>
      <c r="G59" s="507">
        <v>7.0282716184400398</v>
      </c>
      <c r="H59" s="508">
        <v>6</v>
      </c>
      <c r="I59" s="508">
        <v>5</v>
      </c>
      <c r="J59" s="508">
        <v>9</v>
      </c>
      <c r="K59" s="507">
        <v>7.3474691425533534</v>
      </c>
      <c r="L59" s="719" t="s">
        <v>273</v>
      </c>
    </row>
    <row r="60" spans="1:12" ht="18" customHeight="1">
      <c r="A60" s="541">
        <v>52</v>
      </c>
      <c r="B60" s="591" t="s">
        <v>362</v>
      </c>
      <c r="C60" s="628" t="s">
        <v>363</v>
      </c>
      <c r="D60" s="506" t="s">
        <v>364</v>
      </c>
      <c r="E60" s="505" t="s">
        <v>295</v>
      </c>
      <c r="F60" s="508" t="s">
        <v>332</v>
      </c>
      <c r="G60" s="507">
        <v>7.1756915470494418</v>
      </c>
      <c r="H60" s="508">
        <v>7</v>
      </c>
      <c r="I60" s="508">
        <v>5</v>
      </c>
      <c r="J60" s="508">
        <v>8</v>
      </c>
      <c r="K60" s="507">
        <v>7.0878457735247204</v>
      </c>
      <c r="L60" s="719" t="s">
        <v>273</v>
      </c>
    </row>
    <row r="61" spans="1:12" ht="18" customHeight="1">
      <c r="A61" s="541">
        <v>53</v>
      </c>
      <c r="B61" s="598" t="s">
        <v>365</v>
      </c>
      <c r="C61" s="635" t="s">
        <v>366</v>
      </c>
      <c r="D61" s="524" t="s">
        <v>367</v>
      </c>
      <c r="E61" s="523" t="s">
        <v>288</v>
      </c>
      <c r="F61" s="508" t="s">
        <v>332</v>
      </c>
      <c r="G61" s="512">
        <v>6.9001405331510606</v>
      </c>
      <c r="H61" s="525">
        <v>5</v>
      </c>
      <c r="I61" s="525">
        <v>5</v>
      </c>
      <c r="J61" s="525">
        <v>8</v>
      </c>
      <c r="K61" s="507">
        <v>6.9500702665755298</v>
      </c>
      <c r="L61" s="719" t="s">
        <v>273</v>
      </c>
    </row>
    <row r="62" spans="1:12" ht="18" customHeight="1">
      <c r="A62" s="541">
        <v>54</v>
      </c>
      <c r="B62" s="591" t="s">
        <v>368</v>
      </c>
      <c r="C62" s="628" t="s">
        <v>120</v>
      </c>
      <c r="D62" s="517" t="s">
        <v>369</v>
      </c>
      <c r="E62" s="505" t="s">
        <v>288</v>
      </c>
      <c r="F62" s="508" t="s">
        <v>332</v>
      </c>
      <c r="G62" s="507">
        <v>7.1145571504518887</v>
      </c>
      <c r="H62" s="508">
        <v>5</v>
      </c>
      <c r="I62" s="508">
        <v>5</v>
      </c>
      <c r="J62" s="508">
        <v>7</v>
      </c>
      <c r="K62" s="507">
        <v>6.7239452418926113</v>
      </c>
      <c r="L62" s="719" t="s">
        <v>274</v>
      </c>
    </row>
    <row r="63" spans="1:12" ht="18" customHeight="1">
      <c r="A63" s="541">
        <v>55</v>
      </c>
      <c r="B63" s="591" t="s">
        <v>79</v>
      </c>
      <c r="C63" s="628" t="s">
        <v>120</v>
      </c>
      <c r="D63" s="506" t="s">
        <v>370</v>
      </c>
      <c r="E63" s="505" t="s">
        <v>291</v>
      </c>
      <c r="F63" s="508" t="s">
        <v>332</v>
      </c>
      <c r="G63" s="507">
        <v>7.0791175210754167</v>
      </c>
      <c r="H63" s="508">
        <v>5</v>
      </c>
      <c r="I63" s="508">
        <v>5</v>
      </c>
      <c r="J63" s="508">
        <v>7</v>
      </c>
      <c r="K63" s="507">
        <v>6.7062254272043758</v>
      </c>
      <c r="L63" s="719" t="s">
        <v>274</v>
      </c>
    </row>
    <row r="64" spans="1:12" ht="18" customHeight="1">
      <c r="A64" s="541">
        <v>56</v>
      </c>
      <c r="B64" s="591" t="s">
        <v>371</v>
      </c>
      <c r="C64" s="628" t="s">
        <v>372</v>
      </c>
      <c r="D64" s="506" t="s">
        <v>530</v>
      </c>
      <c r="E64" s="505" t="s">
        <v>373</v>
      </c>
      <c r="F64" s="508" t="s">
        <v>332</v>
      </c>
      <c r="G64" s="507">
        <v>6.6239879395458328</v>
      </c>
      <c r="H64" s="508">
        <v>6</v>
      </c>
      <c r="I64" s="508">
        <v>5</v>
      </c>
      <c r="J64" s="508">
        <v>9</v>
      </c>
      <c r="K64" s="507">
        <v>7.1453273031062494</v>
      </c>
      <c r="L64" s="719" t="s">
        <v>273</v>
      </c>
    </row>
    <row r="65" spans="1:12" ht="18" customHeight="1">
      <c r="A65" s="541">
        <v>57</v>
      </c>
      <c r="B65" s="594" t="s">
        <v>374</v>
      </c>
      <c r="C65" s="631" t="s">
        <v>101</v>
      </c>
      <c r="D65" s="526" t="s">
        <v>375</v>
      </c>
      <c r="E65" s="516" t="s">
        <v>376</v>
      </c>
      <c r="F65" s="508" t="s">
        <v>332</v>
      </c>
      <c r="G65" s="507">
        <v>6.5976584339636961</v>
      </c>
      <c r="H65" s="508">
        <v>7</v>
      </c>
      <c r="I65" s="508">
        <v>5</v>
      </c>
      <c r="J65" s="508">
        <v>8</v>
      </c>
      <c r="K65" s="507">
        <v>6.7988292169818481</v>
      </c>
      <c r="L65" s="719" t="s">
        <v>274</v>
      </c>
    </row>
    <row r="66" spans="1:12" ht="18" customHeight="1">
      <c r="A66" s="541">
        <v>58</v>
      </c>
      <c r="B66" s="592" t="s">
        <v>377</v>
      </c>
      <c r="C66" s="629" t="s">
        <v>108</v>
      </c>
      <c r="D66" s="511" t="s">
        <v>378</v>
      </c>
      <c r="E66" s="510" t="s">
        <v>295</v>
      </c>
      <c r="F66" s="508" t="s">
        <v>332</v>
      </c>
      <c r="G66" s="512">
        <v>7.0172127136021878</v>
      </c>
      <c r="H66" s="513">
        <v>6</v>
      </c>
      <c r="I66" s="513">
        <v>5</v>
      </c>
      <c r="J66" s="513">
        <v>8</v>
      </c>
      <c r="K66" s="507">
        <v>7.008606356801093</v>
      </c>
      <c r="L66" s="719" t="s">
        <v>273</v>
      </c>
    </row>
    <row r="67" spans="1:12" ht="18" customHeight="1">
      <c r="A67" s="541">
        <v>59</v>
      </c>
      <c r="B67" s="591" t="s">
        <v>379</v>
      </c>
      <c r="C67" s="628" t="s">
        <v>380</v>
      </c>
      <c r="D67" s="506" t="s">
        <v>381</v>
      </c>
      <c r="E67" s="505" t="s">
        <v>382</v>
      </c>
      <c r="F67" s="508" t="s">
        <v>332</v>
      </c>
      <c r="G67" s="507">
        <v>6.8568595883648529</v>
      </c>
      <c r="H67" s="508">
        <v>7</v>
      </c>
      <c r="I67" s="508">
        <v>5</v>
      </c>
      <c r="J67" s="508">
        <v>7</v>
      </c>
      <c r="K67" s="507">
        <v>6.595096460849093</v>
      </c>
      <c r="L67" s="719" t="s">
        <v>274</v>
      </c>
    </row>
    <row r="68" spans="1:12" ht="18" customHeight="1">
      <c r="A68" s="541">
        <v>60</v>
      </c>
      <c r="B68" s="591" t="s">
        <v>383</v>
      </c>
      <c r="C68" s="628" t="s">
        <v>380</v>
      </c>
      <c r="D68" s="506" t="s">
        <v>384</v>
      </c>
      <c r="E68" s="505" t="s">
        <v>382</v>
      </c>
      <c r="F68" s="508" t="s">
        <v>332</v>
      </c>
      <c r="G68" s="507">
        <v>7.2414283435862385</v>
      </c>
      <c r="H68" s="508">
        <v>7</v>
      </c>
      <c r="I68" s="508">
        <v>5</v>
      </c>
      <c r="J68" s="508">
        <v>7</v>
      </c>
      <c r="K68" s="507">
        <v>6.7873808384597858</v>
      </c>
      <c r="L68" s="719" t="s">
        <v>274</v>
      </c>
    </row>
    <row r="69" spans="1:12" ht="18" customHeight="1">
      <c r="A69" s="541">
        <v>61</v>
      </c>
      <c r="B69" s="599" t="s">
        <v>385</v>
      </c>
      <c r="C69" s="636" t="s">
        <v>180</v>
      </c>
      <c r="D69" s="508" t="s">
        <v>386</v>
      </c>
      <c r="E69" s="510" t="s">
        <v>295</v>
      </c>
      <c r="F69" s="508" t="s">
        <v>332</v>
      </c>
      <c r="G69" s="507">
        <v>6.9080926103136626</v>
      </c>
      <c r="H69" s="508">
        <v>5</v>
      </c>
      <c r="I69" s="508">
        <v>6</v>
      </c>
      <c r="J69" s="508">
        <v>9</v>
      </c>
      <c r="K69" s="507">
        <v>7.4540463051568322</v>
      </c>
      <c r="L69" s="719" t="s">
        <v>273</v>
      </c>
    </row>
    <row r="70" spans="1:12" ht="18" customHeight="1">
      <c r="A70" s="541">
        <v>62</v>
      </c>
      <c r="B70" s="600" t="s">
        <v>36</v>
      </c>
      <c r="C70" s="637" t="s">
        <v>387</v>
      </c>
      <c r="D70" s="508" t="s">
        <v>388</v>
      </c>
      <c r="E70" s="510" t="s">
        <v>295</v>
      </c>
      <c r="F70" s="508" t="s">
        <v>332</v>
      </c>
      <c r="G70" s="507">
        <v>7.0258000455684657</v>
      </c>
      <c r="H70" s="508">
        <v>5</v>
      </c>
      <c r="I70" s="508">
        <v>5</v>
      </c>
      <c r="J70" s="508">
        <v>7</v>
      </c>
      <c r="K70" s="507">
        <v>6.6795666894508985</v>
      </c>
      <c r="L70" s="719" t="s">
        <v>274</v>
      </c>
    </row>
    <row r="71" spans="1:12" ht="18" customHeight="1">
      <c r="A71" s="541">
        <v>63</v>
      </c>
      <c r="B71" s="600" t="s">
        <v>389</v>
      </c>
      <c r="C71" s="637" t="s">
        <v>390</v>
      </c>
      <c r="D71" s="508" t="s">
        <v>531</v>
      </c>
      <c r="E71" s="510" t="s">
        <v>295</v>
      </c>
      <c r="F71" s="508" t="s">
        <v>332</v>
      </c>
      <c r="G71" s="507">
        <v>7.3347619199513936</v>
      </c>
      <c r="H71" s="508">
        <v>5</v>
      </c>
      <c r="I71" s="508">
        <v>9</v>
      </c>
      <c r="J71" s="508">
        <v>9</v>
      </c>
      <c r="K71" s="507">
        <v>8.1673809599756968</v>
      </c>
      <c r="L71" s="719" t="s">
        <v>272</v>
      </c>
    </row>
    <row r="72" spans="1:12" ht="18" customHeight="1">
      <c r="A72" s="541">
        <v>64</v>
      </c>
      <c r="B72" s="601" t="s">
        <v>391</v>
      </c>
      <c r="C72" s="638" t="s">
        <v>194</v>
      </c>
      <c r="D72" s="527" t="s">
        <v>392</v>
      </c>
      <c r="E72" s="527" t="s">
        <v>280</v>
      </c>
      <c r="F72" s="508" t="s">
        <v>393</v>
      </c>
      <c r="G72" s="507">
        <v>6.9770041083099894</v>
      </c>
      <c r="H72" s="508">
        <v>6</v>
      </c>
      <c r="I72" s="508">
        <v>5</v>
      </c>
      <c r="J72" s="508">
        <v>8</v>
      </c>
      <c r="K72" s="507">
        <v>6.9885020541549947</v>
      </c>
      <c r="L72" s="719" t="s">
        <v>394</v>
      </c>
    </row>
    <row r="73" spans="1:12" ht="18" customHeight="1">
      <c r="A73" s="541">
        <v>65</v>
      </c>
      <c r="B73" s="602" t="s">
        <v>395</v>
      </c>
      <c r="C73" s="639" t="s">
        <v>396</v>
      </c>
      <c r="D73" s="529" t="s">
        <v>375</v>
      </c>
      <c r="E73" s="528" t="s">
        <v>286</v>
      </c>
      <c r="F73" s="508" t="s">
        <v>393</v>
      </c>
      <c r="G73" s="507">
        <v>7.3242763772175543</v>
      </c>
      <c r="H73" s="508">
        <v>6</v>
      </c>
      <c r="I73" s="508">
        <v>5</v>
      </c>
      <c r="J73" s="508">
        <v>7.5</v>
      </c>
      <c r="K73" s="507">
        <v>6.9954715219421102</v>
      </c>
      <c r="L73" s="719" t="s">
        <v>273</v>
      </c>
    </row>
    <row r="74" spans="1:12" ht="18" customHeight="1">
      <c r="A74" s="541">
        <v>66</v>
      </c>
      <c r="B74" s="586" t="s">
        <v>397</v>
      </c>
      <c r="C74" s="623" t="s">
        <v>236</v>
      </c>
      <c r="D74" s="530" t="s">
        <v>398</v>
      </c>
      <c r="E74" s="502" t="s">
        <v>399</v>
      </c>
      <c r="F74" s="508" t="s">
        <v>393</v>
      </c>
      <c r="G74" s="507">
        <v>7.0087330786860207</v>
      </c>
      <c r="H74" s="508">
        <v>6</v>
      </c>
      <c r="I74" s="508">
        <v>5</v>
      </c>
      <c r="J74" s="508">
        <v>7</v>
      </c>
      <c r="K74" s="507">
        <v>6.6710332060096773</v>
      </c>
      <c r="L74" s="719" t="s">
        <v>274</v>
      </c>
    </row>
    <row r="75" spans="1:12" ht="18" customHeight="1">
      <c r="A75" s="541">
        <v>67</v>
      </c>
      <c r="B75" s="586" t="s">
        <v>400</v>
      </c>
      <c r="C75" s="623" t="s">
        <v>401</v>
      </c>
      <c r="D75" s="531" t="s">
        <v>381</v>
      </c>
      <c r="E75" s="502" t="s">
        <v>278</v>
      </c>
      <c r="F75" s="508" t="s">
        <v>393</v>
      </c>
      <c r="G75" s="507">
        <v>7.1958634071810526</v>
      </c>
      <c r="H75" s="508">
        <v>5</v>
      </c>
      <c r="I75" s="508">
        <v>6</v>
      </c>
      <c r="J75" s="508">
        <v>7</v>
      </c>
      <c r="K75" s="507">
        <v>6.9312650369238602</v>
      </c>
      <c r="L75" s="719" t="s">
        <v>274</v>
      </c>
    </row>
    <row r="76" spans="1:12" ht="18" customHeight="1">
      <c r="A76" s="541">
        <v>68</v>
      </c>
      <c r="B76" s="603" t="s">
        <v>402</v>
      </c>
      <c r="C76" s="640" t="s">
        <v>33</v>
      </c>
      <c r="D76" s="533" t="s">
        <v>75</v>
      </c>
      <c r="E76" s="532" t="s">
        <v>286</v>
      </c>
      <c r="F76" s="508" t="s">
        <v>393</v>
      </c>
      <c r="G76" s="512">
        <v>7.5420586537645367</v>
      </c>
      <c r="H76" s="513">
        <v>5</v>
      </c>
      <c r="I76" s="513">
        <v>7</v>
      </c>
      <c r="J76" s="513">
        <v>7.5</v>
      </c>
      <c r="K76" s="512">
        <v>7.4376959935489353</v>
      </c>
      <c r="L76" s="719" t="s">
        <v>273</v>
      </c>
    </row>
    <row r="77" spans="1:12" ht="18" customHeight="1">
      <c r="A77" s="541">
        <v>69</v>
      </c>
      <c r="B77" s="604" t="s">
        <v>403</v>
      </c>
      <c r="C77" s="641" t="s">
        <v>33</v>
      </c>
      <c r="D77" s="535" t="s">
        <v>404</v>
      </c>
      <c r="E77" s="534" t="s">
        <v>405</v>
      </c>
      <c r="F77" s="508" t="s">
        <v>393</v>
      </c>
      <c r="G77" s="512">
        <v>6.6886112384347678</v>
      </c>
      <c r="H77" s="513">
        <v>5</v>
      </c>
      <c r="I77" s="513">
        <v>7</v>
      </c>
      <c r="J77" s="513">
        <v>7</v>
      </c>
      <c r="K77" s="512">
        <v>6.8443056192173843</v>
      </c>
      <c r="L77" s="719" t="s">
        <v>274</v>
      </c>
    </row>
    <row r="78" spans="1:12" ht="18" customHeight="1">
      <c r="A78" s="541">
        <v>70</v>
      </c>
      <c r="B78" s="604" t="s">
        <v>13</v>
      </c>
      <c r="C78" s="641" t="s">
        <v>33</v>
      </c>
      <c r="D78" s="535" t="s">
        <v>406</v>
      </c>
      <c r="E78" s="534" t="s">
        <v>405</v>
      </c>
      <c r="F78" s="508" t="s">
        <v>393</v>
      </c>
      <c r="G78" s="512">
        <v>7.7920180969357444</v>
      </c>
      <c r="H78" s="513">
        <v>6</v>
      </c>
      <c r="I78" s="513">
        <v>6</v>
      </c>
      <c r="J78" s="513">
        <v>7.5</v>
      </c>
      <c r="K78" s="512">
        <v>7.3960090484678718</v>
      </c>
      <c r="L78" s="719" t="s">
        <v>273</v>
      </c>
    </row>
    <row r="79" spans="1:12" ht="18" customHeight="1">
      <c r="A79" s="541">
        <v>71</v>
      </c>
      <c r="B79" s="604" t="s">
        <v>400</v>
      </c>
      <c r="C79" s="641" t="s">
        <v>407</v>
      </c>
      <c r="D79" s="536" t="s">
        <v>408</v>
      </c>
      <c r="E79" s="534" t="s">
        <v>278</v>
      </c>
      <c r="F79" s="508" t="s">
        <v>393</v>
      </c>
      <c r="G79" s="512">
        <v>7.1821046430693487</v>
      </c>
      <c r="H79" s="513">
        <v>6</v>
      </c>
      <c r="I79" s="513">
        <v>7.5</v>
      </c>
      <c r="J79" s="513">
        <v>7</v>
      </c>
      <c r="K79" s="512">
        <v>7.1743856548680078</v>
      </c>
      <c r="L79" s="719" t="s">
        <v>273</v>
      </c>
    </row>
    <row r="80" spans="1:12" ht="18" customHeight="1">
      <c r="A80" s="541">
        <v>72</v>
      </c>
      <c r="B80" s="603" t="s">
        <v>409</v>
      </c>
      <c r="C80" s="640" t="s">
        <v>407</v>
      </c>
      <c r="D80" s="533" t="s">
        <v>124</v>
      </c>
      <c r="E80" s="532" t="s">
        <v>286</v>
      </c>
      <c r="F80" s="508" t="s">
        <v>393</v>
      </c>
      <c r="G80" s="512">
        <v>7.103472744249216</v>
      </c>
      <c r="H80" s="513">
        <v>6</v>
      </c>
      <c r="I80" s="513">
        <v>7</v>
      </c>
      <c r="J80" s="513">
        <v>7</v>
      </c>
      <c r="K80" s="512">
        <v>7.0517363721246085</v>
      </c>
      <c r="L80" s="719" t="s">
        <v>273</v>
      </c>
    </row>
    <row r="81" spans="1:12" ht="18" customHeight="1">
      <c r="A81" s="541">
        <v>73</v>
      </c>
      <c r="B81" s="604" t="s">
        <v>368</v>
      </c>
      <c r="C81" s="641" t="s">
        <v>410</v>
      </c>
      <c r="D81" s="535" t="s">
        <v>411</v>
      </c>
      <c r="E81" s="534" t="s">
        <v>278</v>
      </c>
      <c r="F81" s="508" t="s">
        <v>393</v>
      </c>
      <c r="G81" s="512">
        <v>8.0016560224089623</v>
      </c>
      <c r="H81" s="513">
        <v>7</v>
      </c>
      <c r="I81" s="513">
        <v>6.5</v>
      </c>
      <c r="J81" s="513">
        <v>7.5</v>
      </c>
      <c r="K81" s="512">
        <v>7.5841613445378142</v>
      </c>
      <c r="L81" s="719" t="s">
        <v>273</v>
      </c>
    </row>
    <row r="82" spans="1:12" ht="18" customHeight="1">
      <c r="A82" s="541">
        <v>74</v>
      </c>
      <c r="B82" s="603" t="s">
        <v>412</v>
      </c>
      <c r="C82" s="640" t="s">
        <v>413</v>
      </c>
      <c r="D82" s="533" t="s">
        <v>141</v>
      </c>
      <c r="E82" s="532" t="s">
        <v>286</v>
      </c>
      <c r="F82" s="508" t="s">
        <v>393</v>
      </c>
      <c r="G82" s="512">
        <v>8.0552036499448256</v>
      </c>
      <c r="H82" s="513">
        <v>7</v>
      </c>
      <c r="I82" s="513">
        <v>6</v>
      </c>
      <c r="J82" s="513">
        <v>8.5</v>
      </c>
      <c r="K82" s="512">
        <v>7.8609351583057459</v>
      </c>
      <c r="L82" s="719" t="s">
        <v>273</v>
      </c>
    </row>
    <row r="83" spans="1:12" ht="18" customHeight="1">
      <c r="A83" s="541">
        <v>75</v>
      </c>
      <c r="B83" s="586" t="s">
        <v>389</v>
      </c>
      <c r="C83" s="623" t="s">
        <v>414</v>
      </c>
      <c r="D83" s="531">
        <v>36900</v>
      </c>
      <c r="E83" s="502" t="s">
        <v>280</v>
      </c>
      <c r="F83" s="508" t="s">
        <v>393</v>
      </c>
      <c r="G83" s="507">
        <v>7.1245713946184539</v>
      </c>
      <c r="H83" s="508">
        <v>7</v>
      </c>
      <c r="I83" s="508">
        <v>5</v>
      </c>
      <c r="J83" s="508">
        <v>7.5</v>
      </c>
      <c r="K83" s="507">
        <v>6.8956190306425604</v>
      </c>
      <c r="L83" s="719" t="s">
        <v>274</v>
      </c>
    </row>
    <row r="84" spans="1:12" ht="18" customHeight="1">
      <c r="A84" s="541">
        <v>76</v>
      </c>
      <c r="B84" s="586" t="s">
        <v>383</v>
      </c>
      <c r="C84" s="623" t="s">
        <v>366</v>
      </c>
      <c r="D84" s="530" t="s">
        <v>415</v>
      </c>
      <c r="E84" s="502" t="s">
        <v>405</v>
      </c>
      <c r="F84" s="508" t="s">
        <v>393</v>
      </c>
      <c r="G84" s="507">
        <v>7.8870942534589599</v>
      </c>
      <c r="H84" s="508">
        <v>8</v>
      </c>
      <c r="I84" s="508">
        <v>5</v>
      </c>
      <c r="J84" s="508">
        <v>8.5</v>
      </c>
      <c r="K84" s="507">
        <v>7.610213793396146</v>
      </c>
      <c r="L84" s="719" t="s">
        <v>273</v>
      </c>
    </row>
    <row r="85" spans="1:12" ht="18" customHeight="1">
      <c r="A85" s="541">
        <v>77</v>
      </c>
      <c r="B85" s="605" t="s">
        <v>416</v>
      </c>
      <c r="C85" s="642" t="s">
        <v>366</v>
      </c>
      <c r="D85" s="538" t="s">
        <v>417</v>
      </c>
      <c r="E85" s="537" t="s">
        <v>418</v>
      </c>
      <c r="F85" s="508" t="s">
        <v>393</v>
      </c>
      <c r="G85" s="507">
        <v>7.1178138697903401</v>
      </c>
      <c r="H85" s="508">
        <v>5</v>
      </c>
      <c r="I85" s="508">
        <v>5</v>
      </c>
      <c r="J85" s="508">
        <v>8</v>
      </c>
      <c r="K85" s="507">
        <v>7.0589069348951696</v>
      </c>
      <c r="L85" s="719" t="s">
        <v>273</v>
      </c>
    </row>
    <row r="86" spans="1:12" ht="18" customHeight="1">
      <c r="A86" s="541">
        <v>78</v>
      </c>
      <c r="B86" s="586" t="s">
        <v>4</v>
      </c>
      <c r="C86" s="623" t="s">
        <v>419</v>
      </c>
      <c r="D86" s="530" t="s">
        <v>420</v>
      </c>
      <c r="E86" s="502" t="s">
        <v>311</v>
      </c>
      <c r="F86" s="508" t="s">
        <v>393</v>
      </c>
      <c r="G86" s="507">
        <v>6.804016331381038</v>
      </c>
      <c r="H86" s="508">
        <v>5</v>
      </c>
      <c r="I86" s="508">
        <v>5</v>
      </c>
      <c r="J86" s="508">
        <v>8</v>
      </c>
      <c r="K86" s="507">
        <v>6.9020081656905186</v>
      </c>
      <c r="L86" s="719" t="s">
        <v>274</v>
      </c>
    </row>
    <row r="87" spans="1:12" ht="18" customHeight="1">
      <c r="A87" s="541">
        <v>79</v>
      </c>
      <c r="B87" s="586" t="s">
        <v>421</v>
      </c>
      <c r="C87" s="623" t="s">
        <v>422</v>
      </c>
      <c r="D87" s="530" t="s">
        <v>423</v>
      </c>
      <c r="E87" s="502" t="s">
        <v>424</v>
      </c>
      <c r="F87" s="508" t="s">
        <v>393</v>
      </c>
      <c r="G87" s="507">
        <v>7.020080281809693</v>
      </c>
      <c r="H87" s="508">
        <v>5</v>
      </c>
      <c r="I87" s="508">
        <v>5</v>
      </c>
      <c r="J87" s="508">
        <v>7</v>
      </c>
      <c r="K87" s="507">
        <v>6.676706807571513</v>
      </c>
      <c r="L87" s="719" t="s">
        <v>274</v>
      </c>
    </row>
    <row r="88" spans="1:12" ht="18" customHeight="1">
      <c r="A88" s="541">
        <v>80</v>
      </c>
      <c r="B88" s="605" t="s">
        <v>425</v>
      </c>
      <c r="C88" s="642" t="s">
        <v>120</v>
      </c>
      <c r="D88" s="538">
        <v>37054</v>
      </c>
      <c r="E88" s="537" t="s">
        <v>87</v>
      </c>
      <c r="F88" s="508" t="s">
        <v>393</v>
      </c>
      <c r="G88" s="507">
        <v>7.2584830829301401</v>
      </c>
      <c r="H88" s="508">
        <v>5</v>
      </c>
      <c r="I88" s="508">
        <v>5</v>
      </c>
      <c r="J88" s="508">
        <v>7.5</v>
      </c>
      <c r="K88" s="507">
        <v>6.9625748747984035</v>
      </c>
      <c r="L88" s="719" t="s">
        <v>273</v>
      </c>
    </row>
    <row r="89" spans="1:12" ht="18" customHeight="1">
      <c r="A89" s="541">
        <v>81</v>
      </c>
      <c r="B89" s="586" t="s">
        <v>426</v>
      </c>
      <c r="C89" s="623" t="s">
        <v>387</v>
      </c>
      <c r="D89" s="531">
        <v>36716</v>
      </c>
      <c r="E89" s="502" t="s">
        <v>336</v>
      </c>
      <c r="F89" s="508" t="s">
        <v>393</v>
      </c>
      <c r="G89" s="507">
        <v>7.2540885154061643</v>
      </c>
      <c r="H89" s="508">
        <v>7</v>
      </c>
      <c r="I89" s="508">
        <v>5</v>
      </c>
      <c r="J89" s="508">
        <v>8</v>
      </c>
      <c r="K89" s="507">
        <v>7.1270442577030826</v>
      </c>
      <c r="L89" s="719" t="s">
        <v>273</v>
      </c>
    </row>
    <row r="90" spans="1:12" ht="18" customHeight="1">
      <c r="A90" s="541">
        <v>82</v>
      </c>
      <c r="B90" s="586" t="s">
        <v>427</v>
      </c>
      <c r="C90" s="623" t="s">
        <v>387</v>
      </c>
      <c r="D90" s="530" t="s">
        <v>428</v>
      </c>
      <c r="E90" s="502" t="s">
        <v>424</v>
      </c>
      <c r="F90" s="508" t="s">
        <v>393</v>
      </c>
      <c r="G90" s="507">
        <v>7.4891291061879306</v>
      </c>
      <c r="H90" s="508">
        <v>6</v>
      </c>
      <c r="I90" s="508">
        <v>5</v>
      </c>
      <c r="J90" s="508">
        <v>8</v>
      </c>
      <c r="K90" s="507">
        <v>7.2445645530939657</v>
      </c>
      <c r="L90" s="719" t="s">
        <v>273</v>
      </c>
    </row>
    <row r="91" spans="1:12" ht="18" customHeight="1">
      <c r="A91" s="541">
        <v>83</v>
      </c>
      <c r="B91" s="606" t="s">
        <v>429</v>
      </c>
      <c r="C91" s="643" t="s">
        <v>430</v>
      </c>
      <c r="D91" s="540" t="s">
        <v>388</v>
      </c>
      <c r="E91" s="539" t="s">
        <v>431</v>
      </c>
      <c r="F91" s="508" t="s">
        <v>393</v>
      </c>
      <c r="G91" s="512">
        <v>7.8287268992445478</v>
      </c>
      <c r="H91" s="513">
        <v>6</v>
      </c>
      <c r="I91" s="513">
        <v>5</v>
      </c>
      <c r="J91" s="513">
        <v>7.5</v>
      </c>
      <c r="K91" s="512">
        <v>7.2476967829556074</v>
      </c>
      <c r="L91" s="719" t="s">
        <v>273</v>
      </c>
    </row>
    <row r="92" spans="1:12" ht="18" customHeight="1">
      <c r="A92" s="541">
        <v>84</v>
      </c>
      <c r="B92" s="604" t="s">
        <v>432</v>
      </c>
      <c r="C92" s="641" t="s">
        <v>433</v>
      </c>
      <c r="D92" s="535" t="s">
        <v>434</v>
      </c>
      <c r="E92" s="534" t="s">
        <v>278</v>
      </c>
      <c r="F92" s="508" t="s">
        <v>393</v>
      </c>
      <c r="G92" s="512">
        <v>7.4526301841948914</v>
      </c>
      <c r="H92" s="513">
        <v>7</v>
      </c>
      <c r="I92" s="513">
        <v>6</v>
      </c>
      <c r="J92" s="513">
        <v>7</v>
      </c>
      <c r="K92" s="512">
        <v>7.0596484254307796</v>
      </c>
      <c r="L92" s="719" t="s">
        <v>273</v>
      </c>
    </row>
    <row r="93" spans="1:12" ht="18" customHeight="1">
      <c r="A93" s="541">
        <v>85</v>
      </c>
      <c r="B93" s="607" t="s">
        <v>13</v>
      </c>
      <c r="C93" s="644" t="s">
        <v>435</v>
      </c>
      <c r="D93" s="558" t="s">
        <v>43</v>
      </c>
      <c r="E93" s="203" t="s">
        <v>436</v>
      </c>
      <c r="F93" s="508" t="s">
        <v>437</v>
      </c>
      <c r="G93" s="507">
        <v>7.2657114885114886</v>
      </c>
      <c r="H93" s="508">
        <v>5</v>
      </c>
      <c r="I93" s="508">
        <v>7.5</v>
      </c>
      <c r="J93" s="508">
        <v>6.5</v>
      </c>
      <c r="K93" s="507">
        <v>7.0495224109224113</v>
      </c>
      <c r="L93" s="719" t="s">
        <v>273</v>
      </c>
    </row>
    <row r="94" spans="1:12" ht="18" customHeight="1">
      <c r="A94" s="541">
        <v>86</v>
      </c>
      <c r="B94" s="608" t="s">
        <v>354</v>
      </c>
      <c r="C94" s="645" t="s">
        <v>438</v>
      </c>
      <c r="D94" s="559" t="s">
        <v>439</v>
      </c>
      <c r="E94" s="199" t="s">
        <v>382</v>
      </c>
      <c r="F94" s="508" t="s">
        <v>437</v>
      </c>
      <c r="G94" s="507">
        <v>6.9868151848151845</v>
      </c>
      <c r="H94" s="508">
        <v>6</v>
      </c>
      <c r="I94" s="508">
        <v>7.5</v>
      </c>
      <c r="J94" s="508">
        <v>7.5</v>
      </c>
      <c r="K94" s="507">
        <v>7.2434075924075927</v>
      </c>
      <c r="L94" s="719" t="s">
        <v>273</v>
      </c>
    </row>
    <row r="95" spans="1:12" ht="18" customHeight="1">
      <c r="A95" s="541">
        <v>87</v>
      </c>
      <c r="B95" s="609" t="s">
        <v>440</v>
      </c>
      <c r="C95" s="646" t="s">
        <v>441</v>
      </c>
      <c r="D95" s="561" t="s">
        <v>442</v>
      </c>
      <c r="E95" s="560" t="s">
        <v>418</v>
      </c>
      <c r="F95" s="508" t="s">
        <v>437</v>
      </c>
      <c r="G95" s="562">
        <v>7.7472256410256408</v>
      </c>
      <c r="H95" s="525">
        <v>7</v>
      </c>
      <c r="I95" s="525">
        <v>7.5</v>
      </c>
      <c r="J95" s="525">
        <v>8</v>
      </c>
      <c r="K95" s="562">
        <v>7.7902794871794869</v>
      </c>
      <c r="L95" s="719" t="s">
        <v>273</v>
      </c>
    </row>
    <row r="96" spans="1:12" ht="18" customHeight="1">
      <c r="A96" s="541">
        <v>88</v>
      </c>
      <c r="B96" s="610" t="s">
        <v>443</v>
      </c>
      <c r="C96" s="647" t="s">
        <v>5</v>
      </c>
      <c r="D96" s="564" t="s">
        <v>444</v>
      </c>
      <c r="E96" s="563" t="s">
        <v>436</v>
      </c>
      <c r="F96" s="508" t="s">
        <v>437</v>
      </c>
      <c r="G96" s="562">
        <v>7.1099998667998667</v>
      </c>
      <c r="H96" s="525">
        <v>6</v>
      </c>
      <c r="I96" s="525">
        <v>7</v>
      </c>
      <c r="J96" s="525">
        <v>7</v>
      </c>
      <c r="K96" s="562">
        <v>7.0549999333999338</v>
      </c>
      <c r="L96" s="719" t="s">
        <v>273</v>
      </c>
    </row>
    <row r="97" spans="1:12" ht="18" customHeight="1">
      <c r="A97" s="541">
        <v>89</v>
      </c>
      <c r="B97" s="609" t="s">
        <v>445</v>
      </c>
      <c r="C97" s="646" t="s">
        <v>236</v>
      </c>
      <c r="D97" s="561" t="s">
        <v>446</v>
      </c>
      <c r="E97" s="560" t="s">
        <v>447</v>
      </c>
      <c r="F97" s="508" t="s">
        <v>437</v>
      </c>
      <c r="G97" s="562">
        <v>7.2020351648351655</v>
      </c>
      <c r="H97" s="525">
        <v>7</v>
      </c>
      <c r="I97" s="525">
        <v>7</v>
      </c>
      <c r="J97" s="525">
        <v>7</v>
      </c>
      <c r="K97" s="562">
        <v>7.1010175824175832</v>
      </c>
      <c r="L97" s="719" t="s">
        <v>273</v>
      </c>
    </row>
    <row r="98" spans="1:12" ht="18" customHeight="1">
      <c r="A98" s="541">
        <v>90</v>
      </c>
      <c r="B98" s="609" t="s">
        <v>53</v>
      </c>
      <c r="C98" s="646" t="s">
        <v>18</v>
      </c>
      <c r="D98" s="561" t="s">
        <v>448</v>
      </c>
      <c r="E98" s="560" t="s">
        <v>449</v>
      </c>
      <c r="F98" s="508" t="s">
        <v>437</v>
      </c>
      <c r="G98" s="562">
        <v>7.1586574758574759</v>
      </c>
      <c r="H98" s="525">
        <v>5</v>
      </c>
      <c r="I98" s="525">
        <v>7</v>
      </c>
      <c r="J98" s="525">
        <v>7.5</v>
      </c>
      <c r="K98" s="562">
        <v>7.2459954045954049</v>
      </c>
      <c r="L98" s="719" t="s">
        <v>273</v>
      </c>
    </row>
    <row r="99" spans="1:12" ht="18" customHeight="1">
      <c r="A99" s="541">
        <v>91</v>
      </c>
      <c r="B99" s="610" t="s">
        <v>21</v>
      </c>
      <c r="C99" s="647" t="s">
        <v>24</v>
      </c>
      <c r="D99" s="564" t="s">
        <v>450</v>
      </c>
      <c r="E99" s="563" t="s">
        <v>22</v>
      </c>
      <c r="F99" s="508" t="s">
        <v>437</v>
      </c>
      <c r="G99" s="562">
        <v>6.3648314352314355</v>
      </c>
      <c r="H99" s="525">
        <v>5</v>
      </c>
      <c r="I99" s="525">
        <v>6</v>
      </c>
      <c r="J99" s="525">
        <v>6.5</v>
      </c>
      <c r="K99" s="562">
        <v>6.3490823842823838</v>
      </c>
      <c r="L99" s="719" t="s">
        <v>274</v>
      </c>
    </row>
    <row r="100" spans="1:12" ht="18" customHeight="1">
      <c r="A100" s="541">
        <v>92</v>
      </c>
      <c r="B100" s="611" t="s">
        <v>365</v>
      </c>
      <c r="C100" s="648" t="s">
        <v>162</v>
      </c>
      <c r="D100" s="566" t="s">
        <v>451</v>
      </c>
      <c r="E100" s="565" t="s">
        <v>452</v>
      </c>
      <c r="F100" s="508" t="s">
        <v>437</v>
      </c>
      <c r="G100" s="562">
        <v>7.5322041292041293</v>
      </c>
      <c r="H100" s="525">
        <v>5</v>
      </c>
      <c r="I100" s="525">
        <v>6.5</v>
      </c>
      <c r="J100" s="525">
        <v>8</v>
      </c>
      <c r="K100" s="562">
        <v>7.5161020646020651</v>
      </c>
      <c r="L100" s="719" t="s">
        <v>273</v>
      </c>
    </row>
    <row r="101" spans="1:12" ht="18" customHeight="1">
      <c r="A101" s="541">
        <v>93</v>
      </c>
      <c r="B101" s="610" t="s">
        <v>453</v>
      </c>
      <c r="C101" s="647" t="s">
        <v>33</v>
      </c>
      <c r="D101" s="564" t="s">
        <v>454</v>
      </c>
      <c r="E101" s="563" t="s">
        <v>455</v>
      </c>
      <c r="F101" s="508" t="s">
        <v>437</v>
      </c>
      <c r="G101" s="562">
        <v>7.5110843822843822</v>
      </c>
      <c r="H101" s="525">
        <v>7</v>
      </c>
      <c r="I101" s="525">
        <v>8.5</v>
      </c>
      <c r="J101" s="525">
        <v>8</v>
      </c>
      <c r="K101" s="562">
        <v>7.838875524475525</v>
      </c>
      <c r="L101" s="719" t="s">
        <v>273</v>
      </c>
    </row>
    <row r="102" spans="1:12" ht="18" customHeight="1">
      <c r="A102" s="541">
        <v>94</v>
      </c>
      <c r="B102" s="609" t="s">
        <v>456</v>
      </c>
      <c r="C102" s="646" t="s">
        <v>147</v>
      </c>
      <c r="D102" s="561" t="s">
        <v>457</v>
      </c>
      <c r="E102" s="560" t="s">
        <v>418</v>
      </c>
      <c r="F102" s="508" t="s">
        <v>437</v>
      </c>
      <c r="G102" s="562">
        <v>6.6625390609390616</v>
      </c>
      <c r="H102" s="525">
        <v>6</v>
      </c>
      <c r="I102" s="525">
        <v>7</v>
      </c>
      <c r="J102" s="525">
        <v>7</v>
      </c>
      <c r="K102" s="562">
        <v>6.8312695304695312</v>
      </c>
      <c r="L102" s="719" t="s">
        <v>274</v>
      </c>
    </row>
    <row r="103" spans="1:12" ht="18" customHeight="1">
      <c r="A103" s="541">
        <v>95</v>
      </c>
      <c r="B103" s="612" t="s">
        <v>79</v>
      </c>
      <c r="C103" s="649" t="s">
        <v>40</v>
      </c>
      <c r="D103" s="568" t="s">
        <v>458</v>
      </c>
      <c r="E103" s="567" t="s">
        <v>459</v>
      </c>
      <c r="F103" s="508" t="s">
        <v>437</v>
      </c>
      <c r="G103" s="562">
        <v>6.489501298701299</v>
      </c>
      <c r="H103" s="525">
        <v>6</v>
      </c>
      <c r="I103" s="525">
        <v>7.5</v>
      </c>
      <c r="J103" s="525">
        <v>8.5</v>
      </c>
      <c r="K103" s="562">
        <v>7.3280839826839825</v>
      </c>
      <c r="L103" s="719" t="s">
        <v>273</v>
      </c>
    </row>
    <row r="104" spans="1:12" ht="18" customHeight="1">
      <c r="A104" s="541">
        <v>96</v>
      </c>
      <c r="B104" s="610" t="s">
        <v>460</v>
      </c>
      <c r="C104" s="647" t="s">
        <v>357</v>
      </c>
      <c r="D104" s="564" t="s">
        <v>461</v>
      </c>
      <c r="E104" s="563" t="s">
        <v>418</v>
      </c>
      <c r="F104" s="508" t="s">
        <v>437</v>
      </c>
      <c r="G104" s="562">
        <v>7.3977442557442563</v>
      </c>
      <c r="H104" s="525">
        <v>5</v>
      </c>
      <c r="I104" s="525">
        <v>6</v>
      </c>
      <c r="J104" s="525">
        <v>8</v>
      </c>
      <c r="K104" s="562">
        <v>7.3655387945387956</v>
      </c>
      <c r="L104" s="719" t="s">
        <v>273</v>
      </c>
    </row>
    <row r="105" spans="1:12" ht="18" customHeight="1">
      <c r="A105" s="541">
        <v>97</v>
      </c>
      <c r="B105" s="610" t="s">
        <v>21</v>
      </c>
      <c r="C105" s="647" t="s">
        <v>58</v>
      </c>
      <c r="D105" s="564" t="s">
        <v>462</v>
      </c>
      <c r="E105" s="563" t="s">
        <v>418</v>
      </c>
      <c r="F105" s="508" t="s">
        <v>437</v>
      </c>
      <c r="G105" s="562">
        <v>7.5254164502164498</v>
      </c>
      <c r="H105" s="525">
        <v>6</v>
      </c>
      <c r="I105" s="525">
        <v>6</v>
      </c>
      <c r="J105" s="525">
        <v>7.5</v>
      </c>
      <c r="K105" s="562">
        <v>7.2627082251082244</v>
      </c>
      <c r="L105" s="719" t="s">
        <v>273</v>
      </c>
    </row>
    <row r="106" spans="1:12" ht="18" customHeight="1">
      <c r="A106" s="541">
        <v>98</v>
      </c>
      <c r="B106" s="609" t="s">
        <v>463</v>
      </c>
      <c r="C106" s="646" t="s">
        <v>464</v>
      </c>
      <c r="D106" s="561" t="s">
        <v>465</v>
      </c>
      <c r="E106" s="560" t="s">
        <v>44</v>
      </c>
      <c r="F106" s="508" t="s">
        <v>437</v>
      </c>
      <c r="G106" s="562">
        <v>7.0012073260073269</v>
      </c>
      <c r="H106" s="525">
        <v>6</v>
      </c>
      <c r="I106" s="525">
        <v>7</v>
      </c>
      <c r="J106" s="525">
        <v>8</v>
      </c>
      <c r="K106" s="562">
        <v>7.3339369963369974</v>
      </c>
      <c r="L106" s="719" t="s">
        <v>273</v>
      </c>
    </row>
    <row r="107" spans="1:12" ht="18" customHeight="1">
      <c r="A107" s="541">
        <v>99</v>
      </c>
      <c r="B107" s="612" t="s">
        <v>466</v>
      </c>
      <c r="C107" s="649" t="s">
        <v>65</v>
      </c>
      <c r="D107" s="568" t="s">
        <v>467</v>
      </c>
      <c r="E107" s="567" t="s">
        <v>468</v>
      </c>
      <c r="F107" s="508" t="s">
        <v>437</v>
      </c>
      <c r="G107" s="562">
        <v>7.2578063270063273</v>
      </c>
      <c r="H107" s="525">
        <v>7</v>
      </c>
      <c r="I107" s="525">
        <v>6.5</v>
      </c>
      <c r="J107" s="525">
        <v>8</v>
      </c>
      <c r="K107" s="562">
        <v>7.3789031635031632</v>
      </c>
      <c r="L107" s="719" t="s">
        <v>273</v>
      </c>
    </row>
    <row r="108" spans="1:12" ht="18" customHeight="1">
      <c r="A108" s="541">
        <v>100</v>
      </c>
      <c r="B108" s="609" t="s">
        <v>13</v>
      </c>
      <c r="C108" s="646" t="s">
        <v>73</v>
      </c>
      <c r="D108" s="561" t="s">
        <v>469</v>
      </c>
      <c r="E108" s="560" t="s">
        <v>436</v>
      </c>
      <c r="F108" s="508" t="s">
        <v>437</v>
      </c>
      <c r="G108" s="562">
        <v>7.6707778887778888</v>
      </c>
      <c r="H108" s="525">
        <v>7</v>
      </c>
      <c r="I108" s="525">
        <v>7</v>
      </c>
      <c r="J108" s="525">
        <v>7.5</v>
      </c>
      <c r="K108" s="562">
        <v>7.5020556110556109</v>
      </c>
      <c r="L108" s="719" t="s">
        <v>273</v>
      </c>
    </row>
    <row r="109" spans="1:12" ht="18" customHeight="1">
      <c r="A109" s="541">
        <v>101</v>
      </c>
      <c r="B109" s="612" t="s">
        <v>470</v>
      </c>
      <c r="C109" s="649" t="s">
        <v>73</v>
      </c>
      <c r="D109" s="568" t="s">
        <v>471</v>
      </c>
      <c r="E109" s="567" t="s">
        <v>331</v>
      </c>
      <c r="F109" s="508" t="s">
        <v>437</v>
      </c>
      <c r="G109" s="562">
        <v>6.6112408924408923</v>
      </c>
      <c r="H109" s="525">
        <v>7</v>
      </c>
      <c r="I109" s="525">
        <v>6</v>
      </c>
      <c r="J109" s="525">
        <v>6.5</v>
      </c>
      <c r="K109" s="562">
        <v>6.4722871128871127</v>
      </c>
      <c r="L109" s="719" t="s">
        <v>274</v>
      </c>
    </row>
    <row r="110" spans="1:12" ht="18" customHeight="1">
      <c r="A110" s="541">
        <v>102</v>
      </c>
      <c r="B110" s="609" t="s">
        <v>472</v>
      </c>
      <c r="C110" s="646" t="s">
        <v>473</v>
      </c>
      <c r="D110" s="561" t="s">
        <v>474</v>
      </c>
      <c r="E110" s="560" t="s">
        <v>276</v>
      </c>
      <c r="F110" s="508" t="s">
        <v>437</v>
      </c>
      <c r="G110" s="562">
        <v>7.6384082584082584</v>
      </c>
      <c r="H110" s="525">
        <v>6</v>
      </c>
      <c r="I110" s="525">
        <v>7.5</v>
      </c>
      <c r="J110" s="525">
        <v>9</v>
      </c>
      <c r="K110" s="562">
        <v>8.0692041292041292</v>
      </c>
      <c r="L110" s="719" t="s">
        <v>272</v>
      </c>
    </row>
    <row r="111" spans="1:12" ht="18" customHeight="1">
      <c r="A111" s="541">
        <v>103</v>
      </c>
      <c r="B111" s="609" t="s">
        <v>475</v>
      </c>
      <c r="C111" s="646" t="s">
        <v>476</v>
      </c>
      <c r="D111" s="561" t="s">
        <v>477</v>
      </c>
      <c r="E111" s="560" t="s">
        <v>447</v>
      </c>
      <c r="F111" s="508" t="s">
        <v>437</v>
      </c>
      <c r="G111" s="562">
        <v>7.5368544122544119</v>
      </c>
      <c r="H111" s="525">
        <v>7</v>
      </c>
      <c r="I111" s="525">
        <v>6</v>
      </c>
      <c r="J111" s="525">
        <v>6</v>
      </c>
      <c r="K111" s="562">
        <v>6.7684272061272059</v>
      </c>
      <c r="L111" s="719" t="s">
        <v>274</v>
      </c>
    </row>
    <row r="112" spans="1:12" ht="18" customHeight="1">
      <c r="A112" s="541">
        <v>104</v>
      </c>
      <c r="B112" s="609" t="s">
        <v>403</v>
      </c>
      <c r="C112" s="646" t="s">
        <v>422</v>
      </c>
      <c r="D112" s="561" t="s">
        <v>478</v>
      </c>
      <c r="E112" s="560" t="s">
        <v>479</v>
      </c>
      <c r="F112" s="508" t="s">
        <v>437</v>
      </c>
      <c r="G112" s="562">
        <v>7.7352238428238422</v>
      </c>
      <c r="H112" s="525">
        <v>6</v>
      </c>
      <c r="I112" s="525">
        <v>6</v>
      </c>
      <c r="J112" s="525">
        <v>7</v>
      </c>
      <c r="K112" s="562">
        <v>7.2009452547452542</v>
      </c>
      <c r="L112" s="719" t="s">
        <v>273</v>
      </c>
    </row>
    <row r="113" spans="1:12" ht="18" customHeight="1">
      <c r="A113" s="541">
        <v>105</v>
      </c>
      <c r="B113" s="610" t="s">
        <v>480</v>
      </c>
      <c r="C113" s="647" t="s">
        <v>387</v>
      </c>
      <c r="D113" s="564" t="s">
        <v>451</v>
      </c>
      <c r="E113" s="563" t="s">
        <v>52</v>
      </c>
      <c r="F113" s="508" t="s">
        <v>437</v>
      </c>
      <c r="G113" s="562">
        <v>6.5614873126873139</v>
      </c>
      <c r="H113" s="525">
        <v>5</v>
      </c>
      <c r="I113" s="525">
        <v>6</v>
      </c>
      <c r="J113" s="525">
        <v>8</v>
      </c>
      <c r="K113" s="562">
        <v>6.9474103230103239</v>
      </c>
      <c r="L113" s="719" t="s">
        <v>274</v>
      </c>
    </row>
    <row r="114" spans="1:12" ht="18" customHeight="1">
      <c r="A114" s="541">
        <v>106</v>
      </c>
      <c r="B114" s="612" t="s">
        <v>481</v>
      </c>
      <c r="C114" s="649" t="s">
        <v>86</v>
      </c>
      <c r="D114" s="568" t="s">
        <v>482</v>
      </c>
      <c r="E114" s="567" t="s">
        <v>39</v>
      </c>
      <c r="F114" s="508" t="s">
        <v>437</v>
      </c>
      <c r="G114" s="562">
        <v>7.0921645021645023</v>
      </c>
      <c r="H114" s="525">
        <v>7</v>
      </c>
      <c r="I114" s="525">
        <v>6.5</v>
      </c>
      <c r="J114" s="525">
        <v>8</v>
      </c>
      <c r="K114" s="562">
        <v>7.2960822510822512</v>
      </c>
      <c r="L114" s="719" t="s">
        <v>273</v>
      </c>
    </row>
    <row r="115" spans="1:12" ht="18" customHeight="1">
      <c r="A115" s="541">
        <v>107</v>
      </c>
      <c r="B115" s="612" t="s">
        <v>483</v>
      </c>
      <c r="C115" s="649" t="s">
        <v>86</v>
      </c>
      <c r="D115" s="568" t="s">
        <v>484</v>
      </c>
      <c r="E115" s="567" t="s">
        <v>485</v>
      </c>
      <c r="F115" s="508" t="s">
        <v>437</v>
      </c>
      <c r="G115" s="562">
        <v>6.7855047619047619</v>
      </c>
      <c r="H115" s="525">
        <v>7</v>
      </c>
      <c r="I115" s="525">
        <v>6.5</v>
      </c>
      <c r="J115" s="525">
        <v>8</v>
      </c>
      <c r="K115" s="562">
        <v>7.1427523809523805</v>
      </c>
      <c r="L115" s="719" t="s">
        <v>273</v>
      </c>
    </row>
    <row r="116" spans="1:12" ht="18" customHeight="1">
      <c r="A116" s="541">
        <v>108</v>
      </c>
      <c r="B116" s="609" t="s">
        <v>91</v>
      </c>
      <c r="C116" s="646" t="s">
        <v>326</v>
      </c>
      <c r="D116" s="561" t="s">
        <v>486</v>
      </c>
      <c r="E116" s="560" t="s">
        <v>455</v>
      </c>
      <c r="F116" s="508" t="s">
        <v>437</v>
      </c>
      <c r="G116" s="562">
        <v>7.0681461205461211</v>
      </c>
      <c r="H116" s="525">
        <v>6</v>
      </c>
      <c r="I116" s="525">
        <v>7</v>
      </c>
      <c r="J116" s="525">
        <v>8.5</v>
      </c>
      <c r="K116" s="562">
        <v>7.5340730602730615</v>
      </c>
      <c r="L116" s="719" t="s">
        <v>273</v>
      </c>
    </row>
    <row r="117" spans="1:12" ht="18" customHeight="1">
      <c r="A117" s="541">
        <v>109</v>
      </c>
      <c r="B117" s="610" t="s">
        <v>91</v>
      </c>
      <c r="C117" s="647" t="s">
        <v>108</v>
      </c>
      <c r="D117" s="564" t="s">
        <v>487</v>
      </c>
      <c r="E117" s="563" t="s">
        <v>455</v>
      </c>
      <c r="F117" s="508" t="s">
        <v>437</v>
      </c>
      <c r="G117" s="562">
        <v>6.7282608058608044</v>
      </c>
      <c r="H117" s="525">
        <v>6</v>
      </c>
      <c r="I117" s="525">
        <v>7</v>
      </c>
      <c r="J117" s="525">
        <v>8</v>
      </c>
      <c r="K117" s="562">
        <v>7.1974637362637353</v>
      </c>
      <c r="L117" s="719" t="s">
        <v>273</v>
      </c>
    </row>
    <row r="118" spans="1:12" ht="18" customHeight="1">
      <c r="A118" s="541">
        <v>110</v>
      </c>
      <c r="B118" s="613" t="s">
        <v>488</v>
      </c>
      <c r="C118" s="650" t="s">
        <v>489</v>
      </c>
      <c r="D118" s="569" t="s">
        <v>490</v>
      </c>
      <c r="E118" s="560" t="s">
        <v>63</v>
      </c>
      <c r="F118" s="508" t="s">
        <v>437</v>
      </c>
      <c r="G118" s="562">
        <v>6.8196065268065276</v>
      </c>
      <c r="H118" s="525">
        <v>6</v>
      </c>
      <c r="I118" s="525">
        <v>7</v>
      </c>
      <c r="J118" s="525">
        <v>7.5</v>
      </c>
      <c r="K118" s="562">
        <v>7.0764699300699307</v>
      </c>
      <c r="L118" s="719" t="s">
        <v>273</v>
      </c>
    </row>
    <row r="119" spans="1:12" ht="18" customHeight="1">
      <c r="A119" s="541">
        <v>111</v>
      </c>
      <c r="B119" s="593" t="s">
        <v>491</v>
      </c>
      <c r="C119" s="630" t="s">
        <v>194</v>
      </c>
      <c r="D119" s="515" t="s">
        <v>124</v>
      </c>
      <c r="E119" s="514" t="s">
        <v>336</v>
      </c>
      <c r="F119" s="515" t="s">
        <v>529</v>
      </c>
      <c r="G119" s="570">
        <v>6.8224380557713893</v>
      </c>
      <c r="H119" s="656">
        <v>7</v>
      </c>
      <c r="I119" s="656">
        <v>5.5</v>
      </c>
      <c r="J119" s="656">
        <v>9</v>
      </c>
      <c r="K119" s="570">
        <v>7.3278856945523616</v>
      </c>
      <c r="L119" s="718" t="s">
        <v>273</v>
      </c>
    </row>
    <row r="120" spans="1:12" ht="19.5" customHeight="1">
      <c r="A120" s="541">
        <v>112</v>
      </c>
      <c r="B120" s="592" t="s">
        <v>492</v>
      </c>
      <c r="C120" s="629" t="s">
        <v>194</v>
      </c>
      <c r="D120" s="511" t="s">
        <v>493</v>
      </c>
      <c r="E120" s="510" t="s">
        <v>536</v>
      </c>
      <c r="F120" s="515" t="s">
        <v>529</v>
      </c>
      <c r="G120" s="570">
        <v>8.2196603396603418</v>
      </c>
      <c r="H120" s="656">
        <v>8</v>
      </c>
      <c r="I120" s="656">
        <v>8</v>
      </c>
      <c r="J120" s="656">
        <v>9.5</v>
      </c>
      <c r="K120" s="570">
        <v>8.60983016983017</v>
      </c>
      <c r="L120" s="718" t="s">
        <v>272</v>
      </c>
    </row>
    <row r="121" spans="1:12" ht="18" customHeight="1">
      <c r="A121" s="541">
        <v>113</v>
      </c>
      <c r="B121" s="593" t="s">
        <v>494</v>
      </c>
      <c r="C121" s="630" t="s">
        <v>334</v>
      </c>
      <c r="D121" s="515" t="s">
        <v>495</v>
      </c>
      <c r="E121" s="514" t="s">
        <v>496</v>
      </c>
      <c r="F121" s="515" t="s">
        <v>529</v>
      </c>
      <c r="G121" s="570">
        <v>6.8643578643578644</v>
      </c>
      <c r="H121" s="656">
        <v>8</v>
      </c>
      <c r="I121" s="656">
        <v>5.5</v>
      </c>
      <c r="J121" s="656">
        <v>9</v>
      </c>
      <c r="K121" s="570">
        <v>7.3488455988455996</v>
      </c>
      <c r="L121" s="718" t="s">
        <v>273</v>
      </c>
    </row>
    <row r="122" spans="1:12" ht="18" customHeight="1">
      <c r="A122" s="541">
        <v>114</v>
      </c>
      <c r="B122" s="593" t="s">
        <v>497</v>
      </c>
      <c r="C122" s="630" t="s">
        <v>30</v>
      </c>
      <c r="D122" s="515" t="s">
        <v>498</v>
      </c>
      <c r="E122" s="514" t="s">
        <v>278</v>
      </c>
      <c r="F122" s="515" t="s">
        <v>529</v>
      </c>
      <c r="G122" s="570">
        <v>6.34792232458899</v>
      </c>
      <c r="H122" s="656">
        <v>5</v>
      </c>
      <c r="I122" s="656">
        <v>5.5</v>
      </c>
      <c r="J122" s="656">
        <v>8.5</v>
      </c>
      <c r="K122" s="570">
        <v>6.9239611622944954</v>
      </c>
      <c r="L122" s="718" t="s">
        <v>274</v>
      </c>
    </row>
    <row r="123" spans="1:12" ht="18" customHeight="1">
      <c r="A123" s="541">
        <v>115</v>
      </c>
      <c r="B123" s="598" t="s">
        <v>494</v>
      </c>
      <c r="C123" s="635" t="s">
        <v>499</v>
      </c>
      <c r="D123" s="571" t="s">
        <v>500</v>
      </c>
      <c r="E123" s="523" t="s">
        <v>288</v>
      </c>
      <c r="F123" s="515" t="s">
        <v>529</v>
      </c>
      <c r="G123" s="570">
        <v>7.5782660549327225</v>
      </c>
      <c r="H123" s="656">
        <v>5</v>
      </c>
      <c r="I123" s="656">
        <v>7</v>
      </c>
      <c r="J123" s="656">
        <v>9.5</v>
      </c>
      <c r="K123" s="570">
        <v>8.1224663607996934</v>
      </c>
      <c r="L123" s="718" t="s">
        <v>272</v>
      </c>
    </row>
    <row r="124" spans="1:12" ht="18" customHeight="1">
      <c r="A124" s="541">
        <v>116</v>
      </c>
      <c r="B124" s="614" t="s">
        <v>497</v>
      </c>
      <c r="C124" s="651" t="s">
        <v>501</v>
      </c>
      <c r="D124" s="573" t="s">
        <v>502</v>
      </c>
      <c r="E124" s="572" t="s">
        <v>286</v>
      </c>
      <c r="F124" s="515" t="s">
        <v>529</v>
      </c>
      <c r="G124" s="570">
        <v>6.4423027589694257</v>
      </c>
      <c r="H124" s="656">
        <v>7</v>
      </c>
      <c r="I124" s="656">
        <v>6</v>
      </c>
      <c r="J124" s="656">
        <v>8</v>
      </c>
      <c r="K124" s="570">
        <v>6.8878180461513798</v>
      </c>
      <c r="L124" s="718" t="s">
        <v>274</v>
      </c>
    </row>
    <row r="125" spans="1:12" ht="18" customHeight="1">
      <c r="A125" s="541">
        <v>117</v>
      </c>
      <c r="B125" s="593" t="s">
        <v>491</v>
      </c>
      <c r="C125" s="630" t="s">
        <v>503</v>
      </c>
      <c r="D125" s="515" t="s">
        <v>474</v>
      </c>
      <c r="E125" s="514" t="s">
        <v>336</v>
      </c>
      <c r="F125" s="515" t="s">
        <v>529</v>
      </c>
      <c r="G125" s="570">
        <v>5.8035080968414299</v>
      </c>
      <c r="H125" s="656">
        <v>5</v>
      </c>
      <c r="I125" s="656">
        <v>6</v>
      </c>
      <c r="J125" s="656">
        <v>8</v>
      </c>
      <c r="K125" s="570">
        <v>6.5684207150873819</v>
      </c>
      <c r="L125" s="718" t="s">
        <v>274</v>
      </c>
    </row>
    <row r="126" spans="1:12" ht="18" customHeight="1">
      <c r="A126" s="541">
        <v>118</v>
      </c>
      <c r="B126" s="593" t="s">
        <v>70</v>
      </c>
      <c r="C126" s="630" t="s">
        <v>504</v>
      </c>
      <c r="D126" s="574" t="s">
        <v>505</v>
      </c>
      <c r="E126" s="575" t="s">
        <v>405</v>
      </c>
      <c r="F126" s="515" t="s">
        <v>529</v>
      </c>
      <c r="G126" s="570">
        <v>6.9439434639434632</v>
      </c>
      <c r="H126" s="656">
        <v>8</v>
      </c>
      <c r="I126" s="656">
        <v>5</v>
      </c>
      <c r="J126" s="656">
        <v>7</v>
      </c>
      <c r="K126" s="570">
        <v>6.638638398638399</v>
      </c>
      <c r="L126" s="718" t="s">
        <v>274</v>
      </c>
    </row>
    <row r="127" spans="1:12" ht="18" customHeight="1">
      <c r="A127" s="541">
        <v>119</v>
      </c>
      <c r="B127" s="598" t="s">
        <v>506</v>
      </c>
      <c r="C127" s="635" t="s">
        <v>507</v>
      </c>
      <c r="D127" s="571" t="s">
        <v>508</v>
      </c>
      <c r="E127" s="523" t="s">
        <v>288</v>
      </c>
      <c r="F127" s="515" t="s">
        <v>529</v>
      </c>
      <c r="G127" s="570">
        <v>7.5229582762916101</v>
      </c>
      <c r="H127" s="656">
        <v>8</v>
      </c>
      <c r="I127" s="656">
        <v>6.5</v>
      </c>
      <c r="J127" s="656">
        <v>9</v>
      </c>
      <c r="K127" s="570">
        <v>7.8448124714791376</v>
      </c>
      <c r="L127" s="718" t="s">
        <v>273</v>
      </c>
    </row>
    <row r="128" spans="1:12" ht="18" customHeight="1">
      <c r="A128" s="541">
        <v>120</v>
      </c>
      <c r="B128" s="593" t="s">
        <v>509</v>
      </c>
      <c r="C128" s="630" t="s">
        <v>510</v>
      </c>
      <c r="D128" s="515" t="s">
        <v>511</v>
      </c>
      <c r="E128" s="514" t="s">
        <v>52</v>
      </c>
      <c r="F128" s="515" t="s">
        <v>529</v>
      </c>
      <c r="G128" s="570">
        <v>6.3219330052663381</v>
      </c>
      <c r="H128" s="656">
        <v>6</v>
      </c>
      <c r="I128" s="656">
        <v>6</v>
      </c>
      <c r="J128" s="656">
        <v>8.5</v>
      </c>
      <c r="K128" s="570">
        <v>6.9942998359665021</v>
      </c>
      <c r="L128" s="718" t="s">
        <v>274</v>
      </c>
    </row>
    <row r="129" spans="1:12" ht="18" customHeight="1">
      <c r="A129" s="541">
        <v>121</v>
      </c>
      <c r="B129" s="592" t="s">
        <v>512</v>
      </c>
      <c r="C129" s="629" t="s">
        <v>513</v>
      </c>
      <c r="D129" s="511" t="s">
        <v>514</v>
      </c>
      <c r="E129" s="510" t="s">
        <v>515</v>
      </c>
      <c r="F129" s="515" t="s">
        <v>529</v>
      </c>
      <c r="G129" s="570">
        <v>6.630737780737781</v>
      </c>
      <c r="H129" s="656">
        <v>8</v>
      </c>
      <c r="I129" s="656">
        <v>6</v>
      </c>
      <c r="J129" s="656">
        <v>8.5</v>
      </c>
      <c r="K129" s="570">
        <v>7.1487022237022231</v>
      </c>
      <c r="L129" s="718" t="s">
        <v>273</v>
      </c>
    </row>
    <row r="130" spans="1:12" ht="18" customHeight="1">
      <c r="A130" s="541">
        <v>122</v>
      </c>
      <c r="B130" s="593" t="s">
        <v>494</v>
      </c>
      <c r="C130" s="630" t="s">
        <v>516</v>
      </c>
      <c r="D130" s="515" t="s">
        <v>517</v>
      </c>
      <c r="E130" s="514" t="s">
        <v>418</v>
      </c>
      <c r="F130" s="515" t="s">
        <v>529</v>
      </c>
      <c r="G130" s="570">
        <v>6.7815071348404699</v>
      </c>
      <c r="H130" s="656">
        <v>8</v>
      </c>
      <c r="I130" s="656">
        <v>7</v>
      </c>
      <c r="J130" s="656">
        <v>9.5</v>
      </c>
      <c r="K130" s="570">
        <v>7.7240869007535684</v>
      </c>
      <c r="L130" s="718" t="s">
        <v>273</v>
      </c>
    </row>
    <row r="131" spans="1:12" ht="18" customHeight="1">
      <c r="A131" s="541">
        <v>123</v>
      </c>
      <c r="B131" s="593" t="s">
        <v>27</v>
      </c>
      <c r="C131" s="630" t="s">
        <v>518</v>
      </c>
      <c r="D131" s="576" t="s">
        <v>519</v>
      </c>
      <c r="E131" s="514" t="s">
        <v>291</v>
      </c>
      <c r="F131" s="515" t="s">
        <v>529</v>
      </c>
      <c r="G131" s="570">
        <v>6.9191689791689797</v>
      </c>
      <c r="H131" s="656">
        <v>8</v>
      </c>
      <c r="I131" s="656">
        <v>7</v>
      </c>
      <c r="J131" s="656">
        <v>9.5</v>
      </c>
      <c r="K131" s="570">
        <v>7.7929178229178229</v>
      </c>
      <c r="L131" s="718" t="s">
        <v>273</v>
      </c>
    </row>
    <row r="132" spans="1:12" ht="18" customHeight="1">
      <c r="A132" s="541">
        <v>124</v>
      </c>
      <c r="B132" s="598" t="s">
        <v>520</v>
      </c>
      <c r="C132" s="635" t="s">
        <v>521</v>
      </c>
      <c r="D132" s="524" t="s">
        <v>106</v>
      </c>
      <c r="E132" s="523" t="s">
        <v>288</v>
      </c>
      <c r="F132" s="515" t="s">
        <v>529</v>
      </c>
      <c r="G132" s="570">
        <v>7.4070580037246705</v>
      </c>
      <c r="H132" s="656">
        <v>7</v>
      </c>
      <c r="I132" s="656">
        <v>6</v>
      </c>
      <c r="J132" s="656">
        <v>9</v>
      </c>
      <c r="K132" s="570">
        <v>7.7035290018623357</v>
      </c>
      <c r="L132" s="718" t="s">
        <v>273</v>
      </c>
    </row>
    <row r="133" spans="1:12" ht="18" customHeight="1">
      <c r="A133" s="541">
        <v>125</v>
      </c>
      <c r="B133" s="615" t="s">
        <v>522</v>
      </c>
      <c r="C133" s="652" t="s">
        <v>521</v>
      </c>
      <c r="D133" s="578" t="s">
        <v>523</v>
      </c>
      <c r="E133" s="577" t="s">
        <v>496</v>
      </c>
      <c r="F133" s="515" t="s">
        <v>529</v>
      </c>
      <c r="G133" s="542">
        <v>6.7136382136382133</v>
      </c>
      <c r="H133" s="503">
        <v>7</v>
      </c>
      <c r="I133" s="503">
        <v>6</v>
      </c>
      <c r="J133" s="503">
        <v>9</v>
      </c>
      <c r="K133" s="542">
        <v>7.3568191068191071</v>
      </c>
      <c r="L133" s="718" t="s">
        <v>273</v>
      </c>
    </row>
    <row r="134" spans="1:12" ht="18" customHeight="1">
      <c r="A134" s="541">
        <v>126</v>
      </c>
      <c r="B134" s="592" t="s">
        <v>494</v>
      </c>
      <c r="C134" s="629" t="s">
        <v>524</v>
      </c>
      <c r="D134" s="509" t="s">
        <v>525</v>
      </c>
      <c r="E134" s="510" t="s">
        <v>526</v>
      </c>
      <c r="F134" s="515" t="s">
        <v>529</v>
      </c>
      <c r="G134" s="542">
        <v>7.4883761917095235</v>
      </c>
      <c r="H134" s="503">
        <v>7</v>
      </c>
      <c r="I134" s="503">
        <v>7</v>
      </c>
      <c r="J134" s="503">
        <v>8</v>
      </c>
      <c r="K134" s="542">
        <v>7.5775214291880957</v>
      </c>
      <c r="L134" s="718" t="s">
        <v>273</v>
      </c>
    </row>
    <row r="135" spans="1:12" ht="18" customHeight="1">
      <c r="A135" s="541">
        <v>127</v>
      </c>
      <c r="B135" s="596" t="s">
        <v>70</v>
      </c>
      <c r="C135" s="633" t="s">
        <v>527</v>
      </c>
      <c r="D135" s="520" t="s">
        <v>528</v>
      </c>
      <c r="E135" s="223" t="s">
        <v>447</v>
      </c>
      <c r="F135" s="515" t="s">
        <v>529</v>
      </c>
      <c r="G135" s="542">
        <v>6.6148340548340547</v>
      </c>
      <c r="H135" s="503">
        <v>7</v>
      </c>
      <c r="I135" s="503">
        <v>6</v>
      </c>
      <c r="J135" s="503">
        <v>7</v>
      </c>
      <c r="K135" s="542">
        <v>6.64075036075036</v>
      </c>
      <c r="L135" s="718" t="s">
        <v>274</v>
      </c>
    </row>
  </sheetData>
  <mergeCells count="13">
    <mergeCell ref="H5:J7"/>
    <mergeCell ref="K5:K8"/>
    <mergeCell ref="L5:L8"/>
    <mergeCell ref="G5:G8"/>
    <mergeCell ref="A1:E1"/>
    <mergeCell ref="F5:F8"/>
    <mergeCell ref="E5:E8"/>
    <mergeCell ref="D5:D8"/>
    <mergeCell ref="A5:A8"/>
    <mergeCell ref="B5:C8"/>
    <mergeCell ref="A4:L4"/>
    <mergeCell ref="A3:L3"/>
    <mergeCell ref="A2:L2"/>
  </mergeCells>
  <pageMargins left="0.70866141732283472" right="0.31496062992125984" top="0.55118110236220474" bottom="0.55118110236220474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TOÀN KHÓA (3)</vt:lpstr>
      <vt:lpstr>tphk1</vt:lpstr>
      <vt:lpstr>TKHK1</vt:lpstr>
      <vt:lpstr>tphk2</vt:lpstr>
      <vt:lpstr>TKHK2</vt:lpstr>
      <vt:lpstr>hb</vt:lpstr>
      <vt:lpstr>tphk3</vt:lpstr>
      <vt:lpstr>tkhk3</vt:lpstr>
      <vt:lpstr>tphk4</vt:lpstr>
      <vt:lpstr>TKHK4</vt:lpstr>
      <vt:lpstr>học bổng &gt;7.0</vt:lpstr>
      <vt:lpstr>cả năm</vt:lpstr>
      <vt:lpstr>tphk5</vt:lpstr>
      <vt:lpstr>danh sách làm QĐ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 Tao</dc:creator>
  <cp:lastModifiedBy>Admin</cp:lastModifiedBy>
  <cp:lastPrinted>2019-10-07T10:22:20Z</cp:lastPrinted>
  <dcterms:created xsi:type="dcterms:W3CDTF">2016-09-06T01:49:55Z</dcterms:created>
  <dcterms:modified xsi:type="dcterms:W3CDTF">2019-10-07T10:22:58Z</dcterms:modified>
</cp:coreProperties>
</file>